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fsaldivar\Documents\INTN\UTA\Año 2021\Rendicion de Cuentas. INTN 2021\Rendicion de Cuentas. Segundo Trimestre 2021\"/>
    </mc:Choice>
  </mc:AlternateContent>
  <bookViews>
    <workbookView xWindow="-120" yWindow="-120" windowWidth="20730" windowHeight="11160"/>
  </bookViews>
  <sheets>
    <sheet name="RENDICION 2do TRIM UTA" sheetId="1" r:id="rId1"/>
    <sheet name="4.4.3 Grafico" sheetId="4" r:id="rId2"/>
    <sheet name="4.8 Grafico" sheetId="5" r:id="rId3"/>
  </sheets>
  <externalReferences>
    <externalReference r:id="rId4"/>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5" l="1"/>
  <c r="D8" i="5"/>
  <c r="E7" i="5"/>
  <c r="D7" i="5"/>
  <c r="E6" i="5"/>
  <c r="D6" i="5"/>
  <c r="E5" i="5"/>
  <c r="D5" i="5"/>
  <c r="E4" i="5"/>
  <c r="D4" i="5"/>
  <c r="E3" i="5"/>
  <c r="D3" i="5"/>
  <c r="E118" i="1" l="1"/>
  <c r="D118" i="1"/>
  <c r="F118" i="1" l="1"/>
  <c r="E8" i="4"/>
  <c r="D8" i="4"/>
  <c r="E7" i="4"/>
  <c r="D7" i="4"/>
  <c r="E6" i="4"/>
  <c r="D6" i="4"/>
  <c r="E5" i="4"/>
  <c r="D5" i="4"/>
  <c r="E4" i="4"/>
  <c r="D4" i="4"/>
  <c r="E3" i="4"/>
  <c r="D3" i="4"/>
</calcChain>
</file>

<file path=xl/sharedStrings.xml><?xml version="1.0" encoding="utf-8"?>
<sst xmlns="http://schemas.openxmlformats.org/spreadsheetml/2006/main" count="309" uniqueCount="197">
  <si>
    <t>MATRIZ DE INFORMACIÓN MINIMA PARA INFORME PARCIAL DE RENDICIÓN DE CUENTAS AL CIUDADANO</t>
  </si>
  <si>
    <t>1- PRESENTACIÓN</t>
  </si>
  <si>
    <t>Misión institucional</t>
  </si>
  <si>
    <t>Qué es la institución (en lenguaje sencillo, menos de 100 palabras)</t>
  </si>
  <si>
    <t>2-Presentación del CRCC (miembros y cargos que ocupan). (Adjuntar Resolución para la descarga en formato pdf o Establecer el link de acceso directo)</t>
  </si>
  <si>
    <t>Nro.</t>
  </si>
  <si>
    <t>Dependencia</t>
  </si>
  <si>
    <t>Responsable</t>
  </si>
  <si>
    <t>Cargo que Ocupa</t>
  </si>
  <si>
    <t>3- Plan de Rendición de Cuentas</t>
  </si>
  <si>
    <t>3.1. Resolución de Aprobación y Anexo de Plan de Rendición de Cuentas</t>
  </si>
  <si>
    <t>4-Gestión Institucional</t>
  </si>
  <si>
    <t>4.1 Nivel de Cumplimiento  de Minimo de Información Disponible - Transparencia Activa Ley 5189 /14</t>
  </si>
  <si>
    <t>Mes</t>
  </si>
  <si>
    <t>Nivel de Cumplimiento (%)</t>
  </si>
  <si>
    <t>Enlace de la SFP</t>
  </si>
  <si>
    <t>4.2 Nivel de Cumplimiento  de Minimo de Información Disponible - Transparencia Activa Ley 5282/14</t>
  </si>
  <si>
    <t>Enlace SENAC</t>
  </si>
  <si>
    <t>Cantidad de Consultas</t>
  </si>
  <si>
    <t>Respondidos</t>
  </si>
  <si>
    <t>No Respondidos</t>
  </si>
  <si>
    <t>4.4 Proyectos y Programas Ejecutados a la fecha del Informe (listado referencial, apoyarse en gráficos ilustrativos)</t>
  </si>
  <si>
    <t>N°</t>
  </si>
  <si>
    <t>Descripción</t>
  </si>
  <si>
    <t>Objetivo</t>
  </si>
  <si>
    <t>Metas</t>
  </si>
  <si>
    <t>Población Beneficiaria</t>
  </si>
  <si>
    <t>Valor de Inversión</t>
  </si>
  <si>
    <t>Porcentaje de Ejecución</t>
  </si>
  <si>
    <t>Evidencias</t>
  </si>
  <si>
    <t>4.6 Servicios o Productos Misionales (Depende de la Naturaleza de la Misión Insitucional, puede abarcar un Programa o Proyecto)</t>
  </si>
  <si>
    <t>4.7 Contrataciones realizadas</t>
  </si>
  <si>
    <t>ID</t>
  </si>
  <si>
    <t>Objeto</t>
  </si>
  <si>
    <t>Valor del Contrato</t>
  </si>
  <si>
    <t>Proveedor Adjudicado</t>
  </si>
  <si>
    <t>Estado (Ejecución - Finiquitado)</t>
  </si>
  <si>
    <t>Enlace DNCP</t>
  </si>
  <si>
    <t>4.8 Ejecución Financiera (Generar gráfica)</t>
  </si>
  <si>
    <t>Rubro</t>
  </si>
  <si>
    <t>Sub-rubros</t>
  </si>
  <si>
    <t>Presupuestado</t>
  </si>
  <si>
    <t>Ejecutado</t>
  </si>
  <si>
    <t>Saldos</t>
  </si>
  <si>
    <t>Evidencia (Enlace Ley 5189)</t>
  </si>
  <si>
    <t>4.9 Fortalecimiento Institucional (Normativas, Estructura Interna, Infraestructura, adquisiciones, etc. En el trimestre, periodo del Informe)</t>
  </si>
  <si>
    <t>Descripción del Fortalecimiento</t>
  </si>
  <si>
    <t>Costo de Inversión</t>
  </si>
  <si>
    <t>Descripción del Beneficio</t>
  </si>
  <si>
    <t>Evidencia</t>
  </si>
  <si>
    <t>5- Instancias de Participación Ciudadana</t>
  </si>
  <si>
    <t>5.1. Canales de Participación Ciudadana existentes a la fecha.</t>
  </si>
  <si>
    <t>Denominación</t>
  </si>
  <si>
    <t>Dependencia Responsable del Canal de Participación</t>
  </si>
  <si>
    <t>Evidencia (Página Web, Buzón de SQR, Etc.)</t>
  </si>
  <si>
    <t>5.3 Gestión de denuncias de corrupción</t>
  </si>
  <si>
    <t>Ticket Numero</t>
  </si>
  <si>
    <t>Fecha Ingreso</t>
  </si>
  <si>
    <t>Estado</t>
  </si>
  <si>
    <t>Nro. de Informe</t>
  </si>
  <si>
    <t>Evidencia (Enlace Ley 5282/14)</t>
  </si>
  <si>
    <t>Auditorias de Gestión</t>
  </si>
  <si>
    <t>Auditorías Externas</t>
  </si>
  <si>
    <t>UTA</t>
  </si>
  <si>
    <t>Franz Saldivar</t>
  </si>
  <si>
    <t>Jefe UTA</t>
  </si>
  <si>
    <t>DGDG</t>
  </si>
  <si>
    <t>Director DGDG</t>
  </si>
  <si>
    <t>DTIC</t>
  </si>
  <si>
    <t>Cesar Lezcano</t>
  </si>
  <si>
    <t>Director DTIC</t>
  </si>
  <si>
    <t>DGTH</t>
  </si>
  <si>
    <t>Director DGTH</t>
  </si>
  <si>
    <t>DJUR</t>
  </si>
  <si>
    <t>Director DJUR</t>
  </si>
  <si>
    <t>Representante de Areas Tecnicas</t>
  </si>
  <si>
    <t>DAF</t>
  </si>
  <si>
    <t>Directora DAF</t>
  </si>
  <si>
    <t>Institución: Instituto Nacional de Tecnologia, Normalizacion y Metrologia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</si>
  <si>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</si>
  <si>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El INTN es una entidad pública, autárquica y descentralizada con personería jurídica propia y jurisdicción en todo el territorio paraguayo, creada por la Ley N° 862/63 y reorganizada por la Ley N° 2.575/05. Se relaciona con el Poder Ejecutivo a través del Ministerio de Industria y Comercio de la República del Paraguay. Así también, el INTN es responsable de la implementación y funcionamiento del Sistema Nacional de Metrología, en cumplimiento de la Ley N° 937/82 “Metrología” y su Decreto Reglamentario N° 1.988/99, mediante el Organismo Nacional de Metrología. Y por el Decreto N° 15.552/96 actúa como Organismo Nacional de Certificación, para otorgar la certificación de productos, sistemas y servicios. Cuenta con un plantel técnico, especializado y diversificado; infraestructura y equipamientos modernos. Además, tiene un relacionamiento nacional e internacional con Instituciones de reconocida competencia, formalizados mediante acuerdos firmados para la prestación de servicios y cooperación técnica.</t>
  </si>
  <si>
    <t>Informes de Auditorias Internas y Auditorías Externas en el Semestre</t>
  </si>
  <si>
    <t>Mabel Ledesma</t>
  </si>
  <si>
    <t>Maria Carolina Galeano</t>
  </si>
  <si>
    <t>Jonathan Villagran</t>
  </si>
  <si>
    <t>Periodo del informe: setiembre 2020</t>
  </si>
  <si>
    <t>OTROS TIPOS DE AUDITORIA</t>
  </si>
  <si>
    <t>Resultados Logrados</t>
  </si>
  <si>
    <t>Evidencia (Informe de Avance de Metas - SPR)</t>
  </si>
  <si>
    <t>Grupo</t>
  </si>
  <si>
    <t>Presupuesto Vigente</t>
  </si>
  <si>
    <t>Obligado</t>
  </si>
  <si>
    <t>Saldo</t>
  </si>
  <si>
    <t>Grupo 100</t>
  </si>
  <si>
    <t>Grupo 200</t>
  </si>
  <si>
    <t>Grupo 300</t>
  </si>
  <si>
    <t>Grupo 500</t>
  </si>
  <si>
    <t>Grupo 800</t>
  </si>
  <si>
    <t>Grupo 900</t>
  </si>
  <si>
    <t> Asegurar  los servicios de análisis y ensayos, brindando servicios con excelencia, lo cual permitirá mayor ingreso a la Institución.</t>
  </si>
  <si>
    <t xml:space="preserve">https://www.contrataciones.gov.py/licitaciones/adjudicacion/387520-servicio-mantenimiento-equipos-oiat-1/resumen-adjudicacion.html </t>
  </si>
  <si>
    <t>TOTAL GENERAL</t>
  </si>
  <si>
    <t>ID 387520 Mantenimiento de Equipos OIAT, Llamado en proceso de Migracion al presente Ejercicio Fiscal.</t>
  </si>
  <si>
    <t>Cesar Riveros</t>
  </si>
  <si>
    <r>
      <rPr>
        <b/>
        <sz val="12"/>
        <color theme="1"/>
        <rFont val="Calibri"/>
        <family val="2"/>
        <scheme val="minor"/>
      </rPr>
      <t>Resolucion INTN 081/2021. Con el respectivo Anexo.</t>
    </r>
    <r>
      <rPr>
        <b/>
        <sz val="8"/>
        <color theme="1"/>
        <rFont val="Calibri"/>
        <family val="2"/>
        <scheme val="minor"/>
      </rPr>
      <t xml:space="preserve">                                                                                                                                                                                                                                                                                       </t>
    </r>
    <r>
      <rPr>
        <b/>
        <sz val="8"/>
        <color rgb="FFFF0000"/>
        <rFont val="Calibri"/>
        <family val="2"/>
        <scheme val="minor"/>
      </rPr>
      <t xml:space="preserve"> </t>
    </r>
    <r>
      <rPr>
        <b/>
        <sz val="8"/>
        <rFont val="Calibri"/>
        <family val="2"/>
        <scheme val="minor"/>
      </rPr>
      <t xml:space="preserve">http://nube.intn.gov.py/cloud/index.php/s/Q70udCgtfUM8PlW?path=%2F2020%2F5.%20MAYO#pdfviewer           </t>
    </r>
    <r>
      <rPr>
        <b/>
        <sz val="8"/>
        <color rgb="FFFF0000"/>
        <rFont val="Calibri"/>
        <family val="2"/>
        <scheme val="minor"/>
      </rPr>
      <t xml:space="preserve">                                                                                                                                       </t>
    </r>
  </si>
  <si>
    <t>https://app.powerbi.com/view?r=eyJrIjoiMmJlYjg1YzgtMmQ3Mi00YzVkLWJkOTQtOTE3ZTZkNzVhYTAzIiwidCI6Ijk2ZDUwYjY5LTE5MGQtNDkxYy1hM2U1LWExYWRlYmMxYTg3NSJ9&amp;pageName=ReportSection267a9df01e64c25cadf6</t>
  </si>
  <si>
    <t>4.3 Nivel de Cumplimiento de Respuestas a Consultas Ciudadanas - Transparencia Pasiva Ley N° 5282/14</t>
  </si>
  <si>
    <t>Facebock INTN</t>
  </si>
  <si>
    <t xml:space="preserve">Red social - cuenta institucional                                                                                                                   Medio utilizado para interactuar con los clientes y ciudadania, utilizado como soporte para producir, compartir contenidos (imágenes, texto, vídeo), enviar y recibir mensajes,  realizar anuncios etc. </t>
  </si>
  <si>
    <t>DCOM/DTIC</t>
  </si>
  <si>
    <t>Instagram INTN</t>
  </si>
  <si>
    <t>Red social - cuenta institucional                                                                                                                   Medio utilizado para interactuar con los clientes y ciudadania, utilizado como soporte para compartir fotografias, videos con los usuarios y como herramienta para la visibilidad de las actividades institucionales</t>
  </si>
  <si>
    <t>Google INTN Apartado de negocios</t>
  </si>
  <si>
    <t>5.2. Aportes y Mejoras resultantes de la Participación Ciudadana</t>
  </si>
  <si>
    <t>Propuesta de Mejora</t>
  </si>
  <si>
    <t>Canal Utilizado</t>
  </si>
  <si>
    <t>Acción o Medida tomada por OEE</t>
  </si>
  <si>
    <t>Observaciones</t>
  </si>
  <si>
    <t>Realizado por el DCOM</t>
  </si>
  <si>
    <t>Enlace S.F.P.</t>
  </si>
  <si>
    <t>https://informacionpublica.paraguay.gov.py/portal/#!/estadisticas/burbujas</t>
  </si>
  <si>
    <t>Director de Gestion Ambiental</t>
  </si>
  <si>
    <t>Pablo Olmedo</t>
  </si>
  <si>
    <t>Abril</t>
  </si>
  <si>
    <t>Mayo</t>
  </si>
  <si>
    <t>Junio</t>
  </si>
  <si>
    <t>https://www.sfp.gov.py/sfp/archivos/documentos/100%20_Abril_2021_8wo4d3l2.pdf</t>
  </si>
  <si>
    <t>Ejecucion Presupuestaria de Ingresos</t>
  </si>
  <si>
    <t>https://nube.intn.gov.py/cloud/index.php/s/oS7DWzTFgXSeias.</t>
  </si>
  <si>
    <t>Gestion de Adquisiciones</t>
  </si>
  <si>
    <t>Gestión de la Dirección de Seguridad Eléctrica</t>
  </si>
  <si>
    <t xml:space="preserve">Red social - cuenta isntitucional                                                                                                                                                                                                                                                                                                                             El Perfil de negocio, es una herramienta que permite conectarse fácilmente con los clientes, en la búsqueda de Google y Maps, permite la publicacion de fotos en el perfil para mostrar aspectos de la institucion relevantes.                                   Permite a los clientes y ciudadania conectarse mediante llamadas, opiniones o mensajes                        </t>
  </si>
  <si>
    <t>Anexo 1</t>
  </si>
  <si>
    <t>Solucion a problemas  del desague cloacal de las inmediaciones</t>
  </si>
  <si>
    <t>Coordinacion de reunion con Comision Vecinal de la zona y el INTN a fin de plantear acciones a seguir</t>
  </si>
  <si>
    <t>Realizado por la Direccion de tecnologias de la Informacion, Comuniccion y Gestion Estrategica (DTIC)</t>
  </si>
  <si>
    <t>Una reunion virtual mantenida con integrantes de Comision Vecinal en conjunto con autoridades y tecnicos del INTN, con el fin de fijar acciones para solucionar el problema</t>
  </si>
  <si>
    <r>
      <t xml:space="preserve">Realizado:                                                                                                                                                                                                                                                                                                                                                               </t>
    </r>
    <r>
      <rPr>
        <u/>
        <sz val="11"/>
        <color theme="1"/>
        <rFont val="Calibri"/>
        <family val="2"/>
        <scheme val="minor"/>
      </rPr>
      <t>Participantes INTN</t>
    </r>
    <r>
      <rPr>
        <sz val="11"/>
        <color theme="1"/>
        <rFont val="Calibri"/>
        <family val="2"/>
        <scheme val="minor"/>
      </rPr>
      <t xml:space="preserve">: Direccion de Gabinete, Direccion Admisnitrativa y Financiera, Direccion de Tecnologia de la Informacion, Comunicación y Gestion estraetgica, Dpto. Obras Civiles, Dpto. Mantenimiento Tecnico, Dpto. Comunicación                          </t>
    </r>
    <r>
      <rPr>
        <u/>
        <sz val="11"/>
        <color theme="1"/>
        <rFont val="Calibri"/>
        <family val="2"/>
        <scheme val="minor"/>
      </rPr>
      <t>Participantes Vecinos</t>
    </r>
    <r>
      <rPr>
        <sz val="11"/>
        <color theme="1"/>
        <rFont val="Calibri"/>
        <family val="2"/>
        <scheme val="minor"/>
      </rPr>
      <t>: Integrantes de Comision Vecinal</t>
    </r>
  </si>
  <si>
    <r>
      <t xml:space="preserve">Realizado:                                          </t>
    </r>
    <r>
      <rPr>
        <u/>
        <sz val="11"/>
        <color theme="1"/>
        <rFont val="Calibri"/>
        <family val="2"/>
        <scheme val="minor"/>
      </rPr>
      <t>Dpto. de Comunicación</t>
    </r>
    <r>
      <rPr>
        <sz val="11"/>
        <color theme="1"/>
        <rFont val="Calibri"/>
        <family val="2"/>
        <scheme val="minor"/>
      </rPr>
      <t xml:space="preserve">: Seguimiento de los avances con area del INTN  y respuesta al cuidadano                              </t>
    </r>
    <r>
      <rPr>
        <u/>
        <sz val="11"/>
        <color theme="1"/>
        <rFont val="Calibri"/>
        <family val="2"/>
        <scheme val="minor"/>
      </rPr>
      <t>Direccion adminsitrativa y Financiera/Dpto. Obras Civiles</t>
    </r>
    <r>
      <rPr>
        <sz val="11"/>
        <color theme="1"/>
        <rFont val="Calibri"/>
        <family val="2"/>
        <scheme val="minor"/>
      </rPr>
      <t>: Reparacion, contratacion de mano de obra y mejoras del registro, gestionadas y realizadas con presupuesto institucional.</t>
    </r>
  </si>
  <si>
    <t>Respuesta al ciudadano, con informacion y datos de contacto de la Unidad de Transparencia y responsable de la Unidad</t>
  </si>
  <si>
    <t>Remision del reclamo ciudadno al responsable dela Unidad de Transparencia, asi como al area d Metrologia legal para su tratamiento</t>
  </si>
  <si>
    <t>Anexo 3</t>
  </si>
  <si>
    <t>Convocatoria a reunion. Anexo 2</t>
  </si>
  <si>
    <t xml:space="preserve">Captura de pantalla, de reunion realizada a traves de Microsoft Teams. Anexo 2  </t>
  </si>
  <si>
    <t>Respuesta a ciudadano, con informacion sobre ejecucion de obras realizadas por el INTN,  pagadas con presupuesto institucional, ante la falta de respuesta inmediata de la Essap y con el fin de dar rapida solucion al inconveniente. Anexo 2</t>
  </si>
  <si>
    <t>6.2 Modelo Estándar de Control Interno para las Instituciones Públicas del Paraguay</t>
  </si>
  <si>
    <t>Última calificación MECIP/CGR</t>
  </si>
  <si>
    <t>Periodo</t>
  </si>
  <si>
    <t>Observacion</t>
  </si>
  <si>
    <t>Resultado del SCI Consolidado: 2,66 Interpretacion: Diseñado</t>
  </si>
  <si>
    <t>Periodo fiscal 2019                                                                                                                                                                                                                                                                                                                                      Informe emitido en Julio 2020</t>
  </si>
  <si>
    <t>Fueron presentadas en Febrero 2021, la informacion correspondiente al ejercicio 2020. Se aguarda resultado de evaluacion CGR</t>
  </si>
  <si>
    <t>Anexo 4</t>
  </si>
  <si>
    <t>Hay un director planillero en el INTN, un tal Guillermo Erico, quien funge de Director de la Regional de Minga Guazu, pero en el predio de Minga Guazu solo hay una caseta para guardia. No hay ni guardia ni silla en el local pero figura un director de la regional. A parte de eso, teniendo que prestar funciones en la regional y estar en el local, se pasa cobrando viatico para ir gua`u a su lugar de trabajo a donde nunca va. Es una verguenza el robo, roba el salario, roba el viatico, es el único que cobra viatico para ir a su trabajo, el resto tiene que pagar de su bolsillo su pasaje y alimentos para ir a su trabajo pero a este privilegiado se le paga todo sin trabajar, siendo su cómplice la Director General, dicen que es su hijo mimado. También son complices la directora de recursos humanos y la directora general de administración y finananzas. Segun cuentan todos reciben su parte, INVESTIGUEN PUES CARAJO, BASTA DE ROBAR AL ESCUALIDO Y DESNUTRIDO PUEBLO PARAGUAYO</t>
  </si>
  <si>
    <t>Investigación preliminar, recopilación de posibles datos en el proceso inicial de la investigación</t>
  </si>
  <si>
    <t>Cerrada</t>
  </si>
  <si>
    <t>Informe final de investigación UTA/DIDE 001/2021.Resolución INTN N° 275/2021.</t>
  </si>
  <si>
    <t>En el INTN, se realizan viajes al interior especificamente a la sede de Capitan Miranda para hacer actividades que tranquilamente se puede realizar por Plataformas como ejemplo zoom El Director de Normalizacion Luis Fleitas junto con dos funcionarias mas de su mismo entorno de viajes a Capitan Miranda casi por una semana entere hacer que???? Tanto se publico en los medios de prensa que en INTN se malgastaban viatico se la Administración anterior y que se sigue en lo mismo o peor, que la SENAC investigue tambien asi como lo hizo con la Administracion que salio y no apañen a estos aprovechadores en plena pandemia y se dejen de utiliar al INTNpara llenarse los bolsillos los directores de turno y sus entornos o este tal LUIS FLEITAS tiene que viajar por ser amigo intimo de la Directora General, que den una explicación a la ciudadanía porque tienen que irse gente de NORMALIZACION hacer alla???? BASTA DE CORRUPCION YA!!!! Para una charla de NORMAS irse una semana es una burla siendo que se podria realizar por cualquier plataforma virtual, es mas sin contar con ningún protocolo sanitario es una vergüenza ya Hasta CAACUPE fue suspendida para que no haya aglomeracion y estos haciendo charlas que MAL ESTAMOS. Esperemos se tome carta en el asunto.</t>
  </si>
  <si>
    <t xml:space="preserve">Informe final de investigación UTA/DIDE 002/2021.
Resolución INTN N° 276/2021
</t>
  </si>
  <si>
    <t xml:space="preserve">Informe final UTA/DIDE 003/2021. </t>
  </si>
  <si>
    <t>como puede ser que nadie realice una investigación por hechos de corrupción, teniendo una denuncia formal por un funcionario que fue filmado pidiendo dinero, por realizar su trabajo, que es la de precintar camiones transportadoras de combustible, este funcionario fue traído al intn y sigue trabajando con camiones cisternas, como la auditoria interna ni la unidad de transparencia no ha iniciado una investigación. parece que la política del intn es apañar los hechos de corrupción, y a los funcionarios que se esfuerzan por trabajar honestamente son perseguidos</t>
  </si>
  <si>
    <t>Desestimada por no contar con elementos para iniciar una investigacion preliminar</t>
  </si>
  <si>
    <t>Desestimada en institución</t>
  </si>
  <si>
    <t>SSPS-SENAC</t>
  </si>
  <si>
    <t>señor ministro solicitamos una investigación en el intn, por diversos casos, los jefes actuales, a los que trabajamos en los puestos de precintado de camiones, nos obligan a trabajar mas de 15 horas por día, por ejemplo en ciertos puestos de 06:00 hasta las 21:00 hs. y en otros lugares de 06:00 a 23:00 hs, continuado, con la promesa del cobro de horas extras, ademas nos hacen trabajar a funcionarios de mas de 60 años de edad, incumpliendo la ley de emergencia sanitaria, por el covid, también nos enviaron comisionados en el mes de enero/2021 al interior del país, con la promesa del pago de viáticos. ya pasaron 4 meses y medio y no hemos cobrado aun. pedimos se investigue lo que pasa en el intn</t>
  </si>
  <si>
    <t>SOLICITAMOS A LA SENAC, ABRA UNA INVESTIGACION EN LA DIRECCION DE AUDITORIA INTERNA DEL INTN, ATENDIENDO QUE TAMBIEN SE HA MAL UTILIZADO VIATICOS POR EL PROPIO DIRECTOR MIGUELANGEL BARRIOS MARSAEN LOS AÑOS 2016,2017,2018 Y ACTUALMENTE A LA FECHA, BARRIOS MARSA AMIGO DE LA ACTUAL DIRECTORA DE TURNO LIRA GIMENEZ LA QUE APAÑA TODO LO RELACIONADO A MALVERSACION DE FONDOS DEL INTN, A SUS AMIGOS DEL ENTORNO CERCANO ES LLAMATIVO QUE LA SENAC NO REACCIONE A LAS DENUNCIAS CONTRA ESTE SEÑOR Y LA DIRECOTRA DE ESA ENTIDAD, PUES ES SABIDO QUE EL ACTUAL MINISTRO DE LA SENACA RENE FERNANDEZ ES AMIGO INTIMO DEL SEÑOR BARRIOS MARSA PARA SORPRESA DE MUCHO ES POR ESO QUE NO PROCESA LAS DENUNCIAS EN CONTRA DE ESTE TIPO APAÑANDO LA CORRUPION???? PUES EL MISMO CUMPLE DE JUEZ Y PARTE QUISERAMOS ESTAR EQUIBOCADOS Y QUE EL MINISTRO TOME CARTAS EN ESTE ASUNTO Y NO SOLO PERSEGUIRLES A OTROS FUNCIONARIOS Y DEJE DE SER INPARCIAL ANTE ESTOS TIPOS DE HECHOS DE CORRUPCION AHORA CALLADITO EL SEÑOR BARRIOS MARSA CLARO SI ESTA RECIENDO $$$$$$$, LOS VIERNES SU TAJADA ES LAMENTABLE ESTE SEÑOR SE PASO DENUNCIANDO LO MISMO QUE EL ESTA HACIENDO EN ESTE MONENTO QUE LAMENTABLE POR LOS FUNCIONARIOS DEL INTN TENER ESTA CLASE DE GENTE AL FRENTE DE UNA INSTITUCION TAN SENCIBLE. OJALA SE HAGA JUSTICIA Y PAGUEN TAMBIEN ESTOS ESPEREMOS EL ACTUAR DE LA SENAC, SERIAMENTE!!!!!!!!</t>
  </si>
  <si>
    <t>En proceso de investigación</t>
  </si>
  <si>
    <t>Memorando DIDE N° 017/2021. Solicitud de informe  ala DAF</t>
  </si>
  <si>
    <t>solicitamos a la senac que realice una investigación urgente en el INTN, atendiendo a las múltiples irregularidades acontecidas en los últimos meses del año en curso, teniendo en cuenta la baja recaudación en el intn, todo esto se debe a que la señora directora general en complicidad con el señor yano, armaron una rosca mafiosa en metrologia, colocando personajes para recaudar (una tal lourdes, andrea y el ladrón piatti) todos confianza del señor yano, apartando del varios cargos a funcionarios de alta experiencia en metrologia. la recaudación se entrega a la señor lira los viernes,</t>
  </si>
  <si>
    <t>No se entiende como la secretaria anti corrupción no puede o no quiere realizar una investigación en el INTN, atendiendo a que la señora Lira Gimenez Directora General y la Señora Carolino Galeano, Directora de la Administración, realizan pagos indebidos en el INTN, realizan pagos a todos sus hombres de confianza por el rubro 199, a cualquiera se le paga diferencia salarial, sin tener la carrera administrativa en el INTN todos son comisionados y sin antigüedad en el INTN, pero gozan de la confianza de la tal carolina galeano, inventan informes y utilizan al DGASPYBE, para los pagos. esta administración cuenta con múltiples denuncias, seria bueno saber un poco cual es la función del jefe de la unidad de transparencia, Franz Saldivar, ya que hemos realizado una serie de denuncias y no se han recibido respuesta alguna, por lo que volvemos a solicitar tomen las medidas y realicen una investigación en forma</t>
  </si>
  <si>
    <t>solicitamos al señor ministro realice una investigación profunda en el INTN,por ejemplo en el área de calibración de camiones cisternas desde que asumió el señor yano director de metro logia, no se han realizado el servicio de des gasificado de camiones, pero llamativa mente el servicio si es cobrado por el INTN. aparentemente estos montos son juntados por el señor piatti hombre de confianza del director yano, y cada viernes se lleva lo juntado a la directora para luego la misma realice la repartija, todo esto se puede corroborar con las facturas emitidas por el INTN, desde agosto del 2020 no se realiza el mencionado servicio pero si lo cobran</t>
  </si>
  <si>
    <t>Memorando DIDE N° 019/2021.Solicitud de informe ONM y Memorando DIDE N°</t>
  </si>
  <si>
    <t>.Solicito la investigacion del despido injustificado,arbitrario y ilegal de la funcionaria Natalia Britez que prestaba servicios en el INTN...la misma tenia hijos pequeños y la Direccion General con un Dictamen Juridico fuera de lo legal el cual adjunto dejo fuera en epoca de Pandemia a una mujer sola,madre soltera de escasos recursos que necesitaba de su trabajo...que habia solicitado legalmente su inclusion...en forma grotesca la Ing.Lira Gimenez a traves de su Jefa de Direccion Juridica la Abg.Fatima Espinola...viola la Ley N° 5508...pero contrata a personal no calificado simples tecnicos por cuoteo politico...</t>
  </si>
  <si>
    <t>La funcionaria Yenny Alderete es funcionaria permanente del INTN...sin concurso de oposicion aparentemente...nombrada en el cargo hace varias administraciones...la misma presta servicios en la Direccion General...percibe un salario,horas extras,viaticos,como en otros conceptos,recien recibida gracias al INTN...y por encima de todo se desempeña como Coordinadora de Protocolo de la Direccion de Gabinete a la par...la misma esta realizando trafico de influencias en vista que desde su puesto de trabajo realiza varias tranzadas impunemente sin que nadie le diga nada...aparentemente se hace pasar por Secretaria General y accede a informacion de absoluta confidencialidad...como Notas Oficiales y Resoluciones que son de uso exclusivo del INTN y de los funcionarios con funciones especificas por el Manual de Funciones del INTN...se abroga funciones que no le corresponden y hace que la Directora General despida y traslade a quien ella quiera...actua con saña con sus compañeros de trabajo de todas las areas sin que se tenga en cuenta meritos ni antiguedad...por eso en los meses de febrero,marzo y abril,asi como en mayo los traslados fueron masivos...solicitamos los sindicalistas antiguos sea investigada...</t>
  </si>
  <si>
    <t>Las funcionarias del INTN nos sentimos acosadas por el Director del ONI...el mismo no puede ver mujer en su area ni dentro de la Institucion...en su oficina tiene un espejo y una cama donde invita a sus compañeras de trabajo a su oficina para luego coaccionarlas sexualmente...a sus funcionarias del ONI las acosa y las obliga a acostarse con ellas para recibir dadivas...a su esposa o amante Adriana Lambare logro que se otorge estabilidad legal via concurso gracias a la complicidad de la Directora General del INTN,Ing.Lira Gimenez y la Señora Yeny Alderete...a una funcionaria contratada de nombre Sonia la despidieron porque la misma no accedio a las pretensiones del Señor Barboza..gran sinverguenzo...utiliza el INTN y su oficina de ONI como Motel...el INTN es de la gente y no de unos cuantos corruptos...</t>
  </si>
  <si>
    <t xml:space="preserve"> Se inicia una invetigacion preliminar con los elementos que se dispone, a traves de la DGTH se implementara el Protocolo de actuación ante casos de violencia laboral con perspectiva de género, y se conformara una Comision Permanente de ingvestigacion de situaciones de violencia laboral y la designacion de la Asesoria Confidencial.</t>
  </si>
  <si>
    <t>El Director de Gabinete funge de planillero dentro del INTN...por lo general no se encuentra dentro de la Institucion...casi siempre pór fuera de la institucion y esto se apaña con la Directora del INTN que no controla a sus funcionarios y ni siquiera es respetada por nadie..nadie la quiere..INTN es tierra de nadie...el Director de Gabinete se encuentra viajando a sedes regionales del INTN con viaticos y con gastos de representacion por trabajos que no existen....las regionales del INTN no estan operativas ni tienen un organigrama dentro de las sedes...funcionarios fantasmas en regionales sin operatividad pero con funcionarios INTN viajando a prestar servicios con dinero del INTN y del estado..funcionarios desleales lucrandose del estado...los Directores de regionales Guillermo Erico y Narciso Enciso no pueden ser Directores de sedes porque no poseen personal a su cargo,ni equipamiento que justifiquen la inversion de dinero en las regionales...se esta utilizando las regionales del INTN para lavado de dinero estatal y corrupcion... los Directores de Regionales son planilleros uno de la Municipalidad de Asuncion (GUILLERMO ERICO),que ahora esta en el INTN y el otro NARCISO ENCISO nadie le conoce...nadie sabe donde encontrarles nunca a dichos funcionarios.</t>
  </si>
  <si>
    <t>Solicitamos los funcionarios dignos del INTN...que sea investigada a la Ing.Lira Gimenez y a sus Jefes de UOC...la Directora General ha apañado irregularidades en las adjudicaciones realizadas por el INTN...adjudicaciones amañadas,donde no se respeta los procesos establecidos por la Ley 2051/2003 de "Contrataciones Publicas"....la Ing.Lira Gimenez premio al Lic.Albino Dominguez enviandolo como Jefe de Costos siendo que el estaba siendo investigado por presuntos delitos penales, atraves de sus funciones,el mismo incurrio siempre en prevaricato..recibia dadivas de las empresas por adjudicar a algunos por encima de otros..las empresas proveedoras del INTN son no de la mejor calidad sino las mas baratas para que los Jefes de UOC recauden mas...las adjudicaciones realizadas son como tirar dinero a los cerdos...nada de lo presupuestado ni invertido ha dado frutos productivos para el INTN...una entidad de servicios deberia estar ampliando sus regionales y en operatividad...una verdadera verguenza</t>
  </si>
  <si>
    <t>Solicitud de informe a la DAF por correo  &lt;cgaleano@intn.gov.py&gt;</t>
  </si>
  <si>
    <t>Solicitamos los funcionarios del Sindicato AFINTN se investigue al Ing.Luis Fleitas porque desde que la Ing.Lira Gimenez asumio como Directora del INTN...se volvio un vil planillero...casi no asoma sus narizes por la Institucion...es un hombre que no permite que las mujeres tengan oportunidades...las funcionarias de su area son tratadas de menos a pesar de sus meritos ampliamente demostrables...el Ing.Fleitas nunca podra cumplir el ODS 5 IGUALDAD DE GENERO Y EMPODERAMIENTO DE LA MUJER...no permite la competencia igualitaria en su area...siempre prefiere a la hora de promocion de funcionarios a los hombres por encima de las mujeres...una competencia totalmente desleal...el ultimo concurso que fue avalado por Resolucion 938 2019 y reafirmado por la actual Directora apoya dichas acciones de su principal colaborador y amiguis...porque solo los amis comen juntos...y tardan 4 horas aproximadamente y casi diariamente hablando de la vida en la Direccion General.</t>
  </si>
  <si>
    <t>Desestimada. Por no cuentar con información concreta sobre hechos de corrupción para iniciar una investigación, sobre la "igualdad de genero", el funcionario Luis Daniel Fleitas Brizuela se desempeña como Director del Organismo Nacional de Normalización con 5 Departamentos a su cargo, con un plantel de funcionarios en un 90% compuesto por mujeres de los cuales 4 ocupan jefaturas de Departamento.</t>
  </si>
  <si>
    <t>Solicito la investigacion por parte de la SENAC y del INTN por la descontratacion ilegal y arbitraria de la Abg.Cynthia Ibañez que prestaba servicios en la Direccion Juridica...la misma se encontraba en periodo de lactancia materna...la Directora General y el Director de Gabinete incurrieron en falta grave de dejar sin trabajo y en epoca de Pandemia a una mujer que estaba prestando servicios en muy buena forma...al parecer la Directora General odia a las madres y a los lactantes...atenta contra los Derechos Humanos...atenta contra los ODS especialmente el de Igualdad de genero y empoderamiento de la mujer.</t>
  </si>
  <si>
    <t>Memorando DIDEN°021/2021.Solicitud de informe a DJUR, Memorando DIDEN°022/2021. Solicitud informe DGTH.</t>
  </si>
  <si>
    <t>Solicito como funcionario antiguo del INTN se habra una investigacion contra el Señor Edgar Martinez quien nunca debio ocupar un cargo de Jefe...el mismo debio acceder mediante escalafon publico..osea mediante concurso de oposicion...el mismo siempre cometio delitos apañados por el entonces Ing.Cesar Riveros...el mismo fue removido por el actual Director de Metrologia Ing.SHIGUERU YANO....el Señor Martinez esta haciendo un reclamo fuera de contexto y lugar....deberia ser investigado porque por todos estos años ha acumulado riqueza mal habida a costa del INTN...por enriquecimiento ilicito lo que deberia quejarse...viaticos,remuneraciones adicionales,horas extras,viajes a todo el mundo para capacitacion...el funcionario accedio a demasiados beneficios en epoca de Raimundo Sanchez y la Ing.Lira Gimenez debio removerlo y solicitar una auditoria a su Jefatura desde mucho antes para corroborar las irregularidades y deficiencias dentro del Organismo Nacional de Metrologia.....que se haga justicia</t>
  </si>
  <si>
    <t>La directora general Lira Gimenez lleva adelante un "plan de cargos, carrera y salarios" y es de publico conocimiento que paga por el rubro 199 a personas SIN TITULO UNIVERSITARIO, como a la jefa de programacion y compras (sin ningun tipo de preparacion) jefa de servicios generales, al jefe de transporte (conocido por malversar fondos de caja chica) y la coordinacion de precintados, personas que accedieron al cargo sin concurso alguno</t>
  </si>
  <si>
    <t>EN EL DECRETO DEL PODER EJECUTIVO QUEDA TOTALMENTE EXONERADA LA ASISTENCIA A PERSONAS MAYORES DE 60 AÑOS, NO OBSTANTE SE NOMBRA RECIENTEMENTE ASESORA A LA FUNCIONARIA SILVIA VIDAL TENIENDO 63 AÑOS Y ASISTIENDO TODOS LOS DIAS, ASI COMO TAMBIEN OBLIGANDO A TODOS LOS FUNCIONARIOS A LA MARCACION DIGITAL EN EL RELOJ BIOMETRICO SIN LAS MEDIDAS NECESARIAS</t>
  </si>
  <si>
    <t>Memorando DIDE N° 024/2021.Solicitud informe DGTH</t>
  </si>
  <si>
    <t>En la resolucion intn n° 20/2020 se acepta el comisionamiento de la ingeniera Lira Gimenez y se le designa como "JEFA DE UTCO (unidad de cooperacion tecnica), luego se da por finalizado su comisionamiento con la resolucion intn n° 301/2020; finalmente en la resolucion intn n° 658/2020 se rectifica la resolucion intn n°20/2020 y se le designa como DIRECTORA DE LA UTCO, (dicha resolucion firmada por uno de sus grandes amigos Ricardo Ramirez; en la misma autoriza a la direccion administrativa y financiera a realizar en pago de 18.837.000 de guaranies, siendo que en la estructura del INTN no existe una DIRECCION sino mas bien una UNIDAD dependiente de la direccion general, se habla de cobro indebido?</t>
  </si>
  <si>
    <t>Solicitud de informe a la DAF por correo  &lt;cgaleano@intn.gov.py&gt; y DGTH al correo</t>
  </si>
  <si>
    <t>En la LEY N° 5282/14 donde las instituciones publicas estan obligadas a divulgar la informacion en el marco de transparencia a travez de sus sitios web, podemos ver que en la pagina del INTN faltan varias resoluciones institucionales. Que es lo que esconde la administracion de Lira Gimenez?</t>
  </si>
  <si>
    <t>El actual jefe de transporte se sostiene de esta administracion porque cada viernes le pasa a la actual administradora "la coima" que recauda de los proveedores de repuestos que uiliza de la caja chica institucional inflando los costos en las facturas para de esa forma continuar el negocio que desde hace varios años viene realizando; se sugiere la investigacion al actual jefe de transporte que tiene sus negocios paralelos en una institucion publica</t>
  </si>
  <si>
    <t>Solicito se investigue a la funcionaria Laura Silva por actos de corrupcion...como el otorgamiento de analisis fisico quimicos y microbiologicos adulterados,con errores tecnicos insalvables...el laboratorio del INTN se encuentra en pesimas condiciones edilicias no aptas para las necesidades y estandares requeridos...el presupuesto otorgado al INTN es alto...por ende dinero no falta para realizar lo necesario para optimizar los servicios ofrecidos a los clientes...la Señora Laura Silva tuvo grandes falencias en su area que es agroalimentos....el INAN siempre esta entrelazado con el INTN en cuanto alimentos pero hasta la fecha no se hicieron avances tecnologicos ni tecnicos respecto a los alimentos y en referencia a la manipulacion ni protocolos de seguridad aplicados a los mismos...las falencias sobre este Organismo son insalvables...darle el OIAT es premiarle a una persona aun sin meritos suficientes para el mismo.</t>
  </si>
  <si>
    <t>En epoca de Pandemia el Organismo Tecnico como es el INTN...se encuentra contratando personal no Profesional siendo que el INTN necesita de Profesionales de alto rango y de vasta experiencia...en plena epoca electoral las "PUTAS" se encuentran gozando de gran estabilidad dentro del INTN...una verdadera verguenza para la Institucion...necesitamos de gente capaz y valorar el profesionalismo...estas dos mujeres son de rango tecnico pero en que se basaria su contratacion...estamos cansados de la putas y haraganas..ya hay suficientes pero antiguas que nunca van a trabajar...cual seria el justificativo siendo que otorga comisionamientos pero contrata nuevos funcionarios contratados..un poco contradictorio...como asociado de la AFINTN me siento ofendido...hago la consulta a la Directora que sabe siempre todo y nunca escucha opiniones ajenas</t>
  </si>
  <si>
    <t>Una verdadera verguenza...amplio la denuncia contra la Directora General Lira Gimenez..sacar a una profesional que accedio a su cargo por concurso de oposicion para darle el puesto a un tecnico..es sin nombre lo que hacen..actitud avalada por un Director de Gabinete corrupto y sin valores eticos ni morales....y la Señora Yenny Alderete otra corrupta que se calla todas las irregularidades...bola de sinverguenzas....clamamos justicia los funcionarios honrados del INTN.</t>
  </si>
  <si>
    <t>Señor ministro. Como transportista me siento indignado por q nos obligan a tener las documentaciones en reglas para poder transportar combustibles. Especificamente en copetrol donde compro combustible, en horario de la tarde se encuentra un precintador del intn de nombre alicia que exige a los choferes el pago de propinas por el servicio de precintado, favor solicitamos se tome las medidas para realizar la verificacion x parte de los entes controladores,</t>
  </si>
  <si>
    <t>Acciones tomadas</t>
  </si>
  <si>
    <t>Descripcion de la Denuncia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</si>
</sst>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64" formatCode="_ [$₲-3C0A]\ * #,##0_ ;_ [$₲-3C0A]\ * \-#,##0_ ;_ [$₲-3C0A]\ * &quot;-&quot;??_ ;_ @_ "/>
    <numFmt numFmtId="165" formatCode="0.0%"/>
  </numFmts>
  <fonts count="44">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8"/>
      <color theme="1"/>
      <name val="Calibri"/>
      <family val="2"/>
      <scheme val="minor"/>
    </font>
    <font>
      <b/>
      <sz val="11"/>
      <color theme="1"/>
      <name val="Calibri"/>
      <family val="2"/>
      <scheme val="minor"/>
    </font>
    <font>
      <b/>
      <sz val="12"/>
      <color theme="1"/>
      <name val="Calibri"/>
      <family val="2"/>
      <scheme val="minor"/>
    </font>
    <font>
      <u/>
      <sz val="11"/>
      <color theme="1"/>
      <name val="Calibri"/>
      <family val="2"/>
      <scheme val="minor"/>
    </font>
    <font>
      <b/>
      <sz val="11"/>
      <name val="Calibri"/>
      <family val="2"/>
      <scheme val="minor"/>
    </font>
    <font>
      <sz val="11"/>
      <name val="Calibri"/>
      <family val="2"/>
      <scheme val="minor"/>
    </font>
    <font>
      <u/>
      <sz val="11"/>
      <color theme="10"/>
      <name val="Calibri"/>
      <charset val="134"/>
      <scheme val="minor"/>
    </font>
    <font>
      <sz val="11"/>
      <color theme="1"/>
      <name val="Calibri"/>
      <charset val="134"/>
      <scheme val="minor"/>
    </font>
    <font>
      <sz val="8"/>
      <color theme="1"/>
      <name val="Calibri"/>
      <family val="2"/>
      <scheme val="minor"/>
    </font>
    <font>
      <u/>
      <sz val="11"/>
      <color theme="10"/>
      <name val="Calibri"/>
      <family val="2"/>
      <scheme val="minor"/>
    </font>
    <font>
      <sz val="12"/>
      <color theme="1"/>
      <name val="Calibri"/>
      <family val="2"/>
      <scheme val="minor"/>
    </font>
    <font>
      <sz val="8"/>
      <name val="Calibri"/>
      <family val="2"/>
      <scheme val="minor"/>
    </font>
    <font>
      <b/>
      <sz val="8"/>
      <name val="Calibri"/>
      <family val="2"/>
      <scheme val="minor"/>
    </font>
    <font>
      <sz val="11"/>
      <color rgb="FF000000"/>
      <name val="Calibri"/>
      <family val="2"/>
      <scheme val="minor"/>
    </font>
    <font>
      <b/>
      <u/>
      <sz val="14"/>
      <color theme="1"/>
      <name val="Calibri"/>
      <family val="2"/>
      <scheme val="minor"/>
    </font>
    <font>
      <b/>
      <u/>
      <sz val="11"/>
      <color theme="1"/>
      <name val="Calibri"/>
      <family val="2"/>
      <scheme val="minor"/>
    </font>
    <font>
      <b/>
      <sz val="10"/>
      <color theme="1"/>
      <name val="Calibri"/>
      <family val="2"/>
      <scheme val="minor"/>
    </font>
    <font>
      <u/>
      <sz val="8"/>
      <color theme="10"/>
      <name val="Calibri"/>
      <family val="2"/>
      <scheme val="minor"/>
    </font>
    <font>
      <sz val="10"/>
      <color rgb="FF000000"/>
      <name val="Times New Roman"/>
      <family val="1"/>
    </font>
    <font>
      <b/>
      <sz val="6"/>
      <color rgb="FF000000"/>
      <name val="Arial"/>
      <family val="2"/>
    </font>
    <font>
      <b/>
      <sz val="6"/>
      <name val="Arial"/>
      <family val="2"/>
    </font>
    <font>
      <sz val="6"/>
      <name val="Arial"/>
      <family val="2"/>
    </font>
    <font>
      <b/>
      <sz val="11"/>
      <color rgb="FF000000"/>
      <name val="Calibri"/>
      <family val="2"/>
    </font>
    <font>
      <sz val="6"/>
      <color rgb="FF000000"/>
      <name val="Arial"/>
      <family val="2"/>
    </font>
    <font>
      <b/>
      <sz val="8"/>
      <color rgb="FFFF0000"/>
      <name val="Calibri"/>
      <family val="2"/>
      <scheme val="minor"/>
    </font>
    <font>
      <sz val="10"/>
      <color theme="1"/>
      <name val="Arial"/>
      <family val="2"/>
    </font>
    <font>
      <sz val="11"/>
      <color rgb="FF00161E"/>
      <name val="Arial"/>
      <family val="2"/>
    </font>
    <font>
      <u/>
      <sz val="11"/>
      <color theme="1"/>
      <name val="Calibri"/>
      <family val="2"/>
    </font>
    <font>
      <b/>
      <u/>
      <sz val="11"/>
      <color theme="1"/>
      <name val="Calibri"/>
      <family val="2"/>
    </font>
    <font>
      <b/>
      <sz val="11"/>
      <color theme="1"/>
      <name val="Calibri"/>
      <family val="2"/>
    </font>
    <font>
      <sz val="10"/>
      <color theme="1"/>
      <name val="Calibri"/>
      <family val="2"/>
    </font>
    <font>
      <sz val="10"/>
      <color theme="1"/>
      <name val="Calibri"/>
      <family val="2"/>
      <scheme val="minor"/>
    </font>
    <font>
      <sz val="9"/>
      <color rgb="FF000000"/>
      <name val="Arial"/>
      <family val="2"/>
    </font>
    <font>
      <sz val="11"/>
      <color theme="1"/>
      <name val="Calibri"/>
      <charset val="13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17">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auto="1"/>
      </left>
      <right style="thin">
        <color auto="1"/>
      </right>
      <top style="thin">
        <color rgb="FF000000"/>
      </top>
      <bottom style="thin">
        <color indexed="64"/>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2">
    <xf numFmtId="0" fontId="0" fillId="0" borderId="0">
      <alignment vertical="center"/>
    </xf>
    <xf numFmtId="0" fontId="16" fillId="0" borderId="0" applyNumberFormat="0" applyFill="0" applyBorder="0" applyAlignment="0" applyProtection="0">
      <alignment vertical="center"/>
    </xf>
    <xf numFmtId="41" fontId="17" fillId="0" borderId="0" applyFont="0" applyFill="0" applyBorder="0" applyAlignment="0" applyProtection="0"/>
    <xf numFmtId="0" fontId="8" fillId="0" borderId="0"/>
    <xf numFmtId="0" fontId="19" fillId="0" borderId="0" applyNumberFormat="0" applyFill="0" applyBorder="0" applyAlignment="0" applyProtection="0"/>
    <xf numFmtId="0" fontId="7" fillId="0" borderId="0">
      <alignment vertical="center"/>
    </xf>
    <xf numFmtId="0" fontId="28" fillId="0" borderId="0"/>
    <xf numFmtId="0" fontId="7" fillId="0" borderId="0">
      <alignment vertical="center"/>
    </xf>
    <xf numFmtId="9" fontId="7" fillId="0" borderId="0" applyFont="0" applyFill="0" applyBorder="0" applyAlignment="0" applyProtection="0"/>
    <xf numFmtId="9" fontId="17" fillId="0" borderId="0" applyFont="0" applyFill="0" applyBorder="0" applyAlignment="0" applyProtection="0"/>
    <xf numFmtId="0" fontId="6" fillId="0" borderId="0">
      <alignment vertical="center"/>
    </xf>
    <xf numFmtId="9" fontId="6" fillId="0" borderId="0" applyFont="0" applyFill="0" applyBorder="0" applyAlignment="0" applyProtection="0"/>
  </cellStyleXfs>
  <cellXfs count="203">
    <xf numFmtId="0" fontId="0" fillId="0" borderId="0" xfId="0">
      <alignment vertical="center"/>
    </xf>
    <xf numFmtId="0" fontId="11" fillId="0" borderId="0" xfId="0" applyFont="1">
      <alignment vertical="center"/>
    </xf>
    <xf numFmtId="0" fontId="11" fillId="0" borderId="1" xfId="0" applyFont="1" applyBorder="1">
      <alignment vertical="center"/>
    </xf>
    <xf numFmtId="0" fontId="13" fillId="0" borderId="0" xfId="0" applyFont="1">
      <alignment vertical="center"/>
    </xf>
    <xf numFmtId="0" fontId="15" fillId="0" borderId="1" xfId="0" applyFont="1" applyFill="1" applyBorder="1" applyAlignment="1">
      <alignment vertical="center" wrapText="1"/>
    </xf>
    <xf numFmtId="0" fontId="15" fillId="0" borderId="1" xfId="0" applyFont="1" applyFill="1" applyBorder="1">
      <alignment vertical="center"/>
    </xf>
    <xf numFmtId="0" fontId="15" fillId="0" borderId="1" xfId="0" applyFont="1" applyFill="1" applyBorder="1" applyAlignment="1">
      <alignment horizontal="center" vertical="center"/>
    </xf>
    <xf numFmtId="0" fontId="20" fillId="0" borderId="0" xfId="3" applyFont="1" applyBorder="1" applyAlignment="1">
      <alignment wrapText="1"/>
    </xf>
    <xf numFmtId="0" fontId="15" fillId="0" borderId="0" xfId="0" applyFont="1" applyFill="1" applyBorder="1" applyAlignment="1">
      <alignment horizontal="center" vertical="center"/>
    </xf>
    <xf numFmtId="0" fontId="21" fillId="0" borderId="1"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21" fillId="0" borderId="1" xfId="0" applyFont="1" applyFill="1" applyBorder="1">
      <alignment vertical="center"/>
    </xf>
    <xf numFmtId="0" fontId="18" fillId="0" borderId="1" xfId="0" applyFont="1" applyFill="1" applyBorder="1" applyAlignment="1">
      <alignment vertical="center" wrapText="1"/>
    </xf>
    <xf numFmtId="0" fontId="21" fillId="0"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7" fillId="0" borderId="0" xfId="0" applyFont="1">
      <alignmen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25" fillId="0" borderId="0" xfId="0" applyFont="1">
      <alignment vertical="center"/>
    </xf>
    <xf numFmtId="0" fontId="11" fillId="0" borderId="1" xfId="0" applyFont="1" applyBorder="1" applyAlignment="1">
      <alignment horizontal="justify" vertical="top" wrapText="1"/>
    </xf>
    <xf numFmtId="0" fontId="7" fillId="0" borderId="1" xfId="0" applyFont="1" applyBorder="1" applyAlignment="1">
      <alignment horizontal="justify" vertical="top" wrapText="1"/>
    </xf>
    <xf numFmtId="0" fontId="7" fillId="0" borderId="1" xfId="0" applyFont="1" applyBorder="1">
      <alignment vertical="center"/>
    </xf>
    <xf numFmtId="0" fontId="7" fillId="0" borderId="1" xfId="0" applyFont="1" applyBorder="1" applyAlignment="1">
      <alignment horizontal="left" vertical="center" wrapText="1"/>
    </xf>
    <xf numFmtId="0" fontId="26" fillId="0" borderId="0" xfId="0" applyFont="1" applyAlignment="1">
      <alignment horizontal="left" vertical="center"/>
    </xf>
    <xf numFmtId="0" fontId="23" fillId="0" borderId="1" xfId="0" applyFont="1" applyBorder="1">
      <alignment vertical="center"/>
    </xf>
    <xf numFmtId="0" fontId="23" fillId="0" borderId="1" xfId="0" applyFont="1" applyBorder="1" applyAlignment="1">
      <alignment horizontal="center" vertical="center" wrapText="1"/>
    </xf>
    <xf numFmtId="0" fontId="20" fillId="0" borderId="0" xfId="3" applyFont="1" applyBorder="1" applyAlignment="1">
      <alignment horizontal="left"/>
    </xf>
    <xf numFmtId="3" fontId="20" fillId="0" borderId="0" xfId="3" applyNumberFormat="1" applyFont="1" applyBorder="1" applyAlignment="1">
      <alignment horizontal="left"/>
    </xf>
    <xf numFmtId="0" fontId="7" fillId="0" borderId="0" xfId="3" applyFont="1" applyBorder="1" applyAlignment="1">
      <alignment wrapText="1"/>
    </xf>
    <xf numFmtId="0" fontId="7" fillId="0" borderId="0" xfId="3" applyFont="1" applyBorder="1"/>
    <xf numFmtId="0" fontId="19" fillId="0" borderId="0" xfId="4" applyFont="1" applyBorder="1" applyAlignment="1">
      <alignment wrapText="1"/>
    </xf>
    <xf numFmtId="0" fontId="27" fillId="0" borderId="0" xfId="4" applyFont="1" applyBorder="1" applyAlignment="1">
      <alignment horizontal="left" vertical="center" wrapText="1"/>
    </xf>
    <xf numFmtId="0" fontId="15" fillId="0" borderId="1" xfId="0" applyFont="1" applyBorder="1" applyAlignment="1">
      <alignment horizontal="center" vertical="center" wrapText="1"/>
    </xf>
    <xf numFmtId="0" fontId="7" fillId="0" borderId="0" xfId="0" applyFont="1" applyBorder="1">
      <alignment vertical="center"/>
    </xf>
    <xf numFmtId="0" fontId="14" fillId="2"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7" fillId="0" borderId="0" xfId="0" applyFont="1" applyFill="1" applyBorder="1" applyAlignment="1">
      <alignment vertical="center" wrapText="1"/>
    </xf>
    <xf numFmtId="0" fontId="32" fillId="0" borderId="1" xfId="6" applyFont="1" applyBorder="1" applyAlignment="1">
      <alignment vertical="center"/>
    </xf>
    <xf numFmtId="0" fontId="32" fillId="0" borderId="1" xfId="6" applyFont="1" applyBorder="1" applyAlignment="1">
      <alignment horizontal="center" vertical="center"/>
    </xf>
    <xf numFmtId="0" fontId="32" fillId="0" borderId="1" xfId="6" applyFont="1" applyBorder="1" applyAlignment="1">
      <alignment horizontal="center" vertical="center" wrapText="1"/>
    </xf>
    <xf numFmtId="0" fontId="6" fillId="0" borderId="0" xfId="0" applyFont="1">
      <alignment vertical="center"/>
    </xf>
    <xf numFmtId="0" fontId="0" fillId="0" borderId="1" xfId="0" applyFill="1" applyBorder="1">
      <alignment vertical="center"/>
    </xf>
    <xf numFmtId="0" fontId="6" fillId="0" borderId="1" xfId="0" applyFont="1" applyFill="1" applyBorder="1" applyAlignment="1">
      <alignment vertical="center" wrapText="1"/>
    </xf>
    <xf numFmtId="0" fontId="0" fillId="0" borderId="1" xfId="0" applyFill="1" applyBorder="1" applyAlignment="1">
      <alignment vertical="center" wrapText="1"/>
    </xf>
    <xf numFmtId="41" fontId="0" fillId="0" borderId="1" xfId="2" applyFont="1" applyFill="1" applyBorder="1" applyAlignment="1">
      <alignment vertical="center"/>
    </xf>
    <xf numFmtId="9" fontId="0" fillId="0" borderId="1" xfId="9" applyFont="1" applyFill="1" applyBorder="1" applyAlignment="1">
      <alignment horizontal="center" vertical="center"/>
    </xf>
    <xf numFmtId="0" fontId="0" fillId="0" borderId="0" xfId="0" applyFill="1">
      <alignment vertical="center"/>
    </xf>
    <xf numFmtId="0" fontId="6" fillId="0" borderId="1" xfId="0" applyFont="1" applyFill="1" applyBorder="1">
      <alignment vertical="center"/>
    </xf>
    <xf numFmtId="41" fontId="6" fillId="0" borderId="1" xfId="2" applyFont="1" applyFill="1" applyBorder="1" applyAlignment="1">
      <alignment horizontal="center" vertical="center" wrapText="1"/>
    </xf>
    <xf numFmtId="0" fontId="6" fillId="0" borderId="1" xfId="0" applyFont="1" applyFill="1" applyBorder="1" applyAlignment="1">
      <alignment horizontal="center" vertical="center" wrapText="1"/>
    </xf>
    <xf numFmtId="41" fontId="6" fillId="0" borderId="1" xfId="2" applyFont="1" applyFill="1" applyBorder="1" applyAlignment="1">
      <alignment vertical="center" wrapText="1"/>
    </xf>
    <xf numFmtId="0" fontId="11" fillId="0" borderId="0" xfId="10" applyFont="1" applyAlignment="1">
      <alignment horizontal="center" vertical="center"/>
    </xf>
    <xf numFmtId="0" fontId="6" fillId="0" borderId="0" xfId="10">
      <alignment vertical="center"/>
    </xf>
    <xf numFmtId="164" fontId="6" fillId="0" borderId="0" xfId="10" applyNumberFormat="1">
      <alignment vertical="center"/>
    </xf>
    <xf numFmtId="3" fontId="6" fillId="0" borderId="0" xfId="10" applyNumberFormat="1">
      <alignment vertical="center"/>
    </xf>
    <xf numFmtId="165" fontId="0" fillId="0" borderId="0" xfId="11" applyNumberFormat="1" applyFont="1" applyAlignment="1">
      <alignment vertical="center"/>
    </xf>
    <xf numFmtId="3" fontId="6" fillId="3" borderId="1" xfId="0" applyNumberFormat="1" applyFont="1" applyFill="1" applyBorder="1">
      <alignment vertical="center"/>
    </xf>
    <xf numFmtId="0" fontId="6" fillId="3" borderId="1" xfId="0" applyFont="1" applyFill="1" applyBorder="1">
      <alignment vertical="center"/>
    </xf>
    <xf numFmtId="3" fontId="0" fillId="0" borderId="1" xfId="0" applyNumberFormat="1" applyBorder="1">
      <alignment vertical="center"/>
    </xf>
    <xf numFmtId="0" fontId="6" fillId="0" borderId="1" xfId="0" applyFont="1" applyBorder="1">
      <alignment vertical="center"/>
    </xf>
    <xf numFmtId="0" fontId="6" fillId="3" borderId="1" xfId="0" applyFont="1" applyFill="1" applyBorder="1" applyAlignment="1">
      <alignment horizontal="center" vertical="center"/>
    </xf>
    <xf numFmtId="0" fontId="0" fillId="0" borderId="1" xfId="0" applyBorder="1">
      <alignment vertical="center"/>
    </xf>
    <xf numFmtId="0" fontId="16" fillId="3" borderId="1" xfId="1" applyFill="1" applyBorder="1" applyAlignment="1">
      <alignment vertical="center" wrapText="1"/>
    </xf>
    <xf numFmtId="0" fontId="6" fillId="3" borderId="1" xfId="0" applyFont="1" applyFill="1" applyBorder="1" applyAlignment="1">
      <alignment vertical="center" wrapText="1"/>
    </xf>
    <xf numFmtId="0" fontId="16" fillId="0" borderId="1" xfId="1" applyBorder="1" applyAlignment="1">
      <alignment vertical="center" wrapText="1"/>
    </xf>
    <xf numFmtId="3" fontId="36" fillId="0" borderId="1" xfId="0" applyNumberFormat="1" applyFont="1" applyBorder="1" applyAlignment="1">
      <alignment horizontal="center" vertical="center"/>
    </xf>
    <xf numFmtId="0" fontId="23" fillId="3" borderId="12" xfId="0" applyFont="1" applyFill="1" applyBorder="1" applyAlignment="1">
      <alignment vertical="center" wrapText="1"/>
    </xf>
    <xf numFmtId="0" fontId="9" fillId="3" borderId="1" xfId="0" applyFont="1" applyFill="1" applyBorder="1" applyAlignment="1">
      <alignment horizontal="center" vertical="center" wrapText="1"/>
    </xf>
    <xf numFmtId="0" fontId="19" fillId="3" borderId="1" xfId="1" applyFont="1" applyFill="1" applyBorder="1" applyAlignment="1">
      <alignment horizontal="center" vertical="center" wrapText="1"/>
    </xf>
    <xf numFmtId="1" fontId="29" fillId="0" borderId="1" xfId="0" applyNumberFormat="1" applyFont="1" applyBorder="1" applyAlignment="1">
      <alignment horizontal="left" vertical="top" shrinkToFit="1"/>
    </xf>
    <xf numFmtId="0" fontId="0" fillId="0" borderId="1" xfId="0" applyBorder="1" applyAlignment="1">
      <alignment horizontal="left" vertical="top"/>
    </xf>
    <xf numFmtId="0" fontId="30" fillId="0" borderId="1" xfId="0" applyFont="1" applyBorder="1" applyAlignment="1">
      <alignment horizontal="left" vertical="top" wrapText="1" indent="1"/>
    </xf>
    <xf numFmtId="3" fontId="29" fillId="0" borderId="1" xfId="0" applyNumberFormat="1" applyFont="1" applyBorder="1" applyAlignment="1">
      <alignment vertical="top" shrinkToFit="1"/>
    </xf>
    <xf numFmtId="0" fontId="0" fillId="0" borderId="0" xfId="0" applyAlignment="1">
      <alignment horizontal="left" vertical="top"/>
    </xf>
    <xf numFmtId="3" fontId="29" fillId="0" borderId="0" xfId="0" applyNumberFormat="1" applyFont="1" applyAlignment="1">
      <alignment horizontal="left" vertical="top" indent="1" shrinkToFit="1"/>
    </xf>
    <xf numFmtId="3" fontId="29" fillId="0" borderId="0" xfId="0" applyNumberFormat="1" applyFont="1" applyAlignment="1">
      <alignment horizontal="left" vertical="top" indent="2" shrinkToFit="1"/>
    </xf>
    <xf numFmtId="0" fontId="28" fillId="0" borderId="1" xfId="0" applyFont="1" applyBorder="1" applyAlignment="1">
      <alignment horizontal="left" vertical="top"/>
    </xf>
    <xf numFmtId="1" fontId="33" fillId="0" borderId="1" xfId="0" applyNumberFormat="1" applyFont="1" applyBorder="1" applyAlignment="1">
      <alignment horizontal="left" vertical="top" shrinkToFit="1"/>
    </xf>
    <xf numFmtId="0" fontId="31" fillId="0" borderId="1" xfId="0" applyFont="1" applyBorder="1" applyAlignment="1">
      <alignment horizontal="left" vertical="top" wrapText="1" indent="1"/>
    </xf>
    <xf numFmtId="3" fontId="33" fillId="0" borderId="1" xfId="0" applyNumberFormat="1" applyFont="1" applyBorder="1" applyAlignment="1">
      <alignment vertical="top" shrinkToFit="1"/>
    </xf>
    <xf numFmtId="0" fontId="28" fillId="0" borderId="0" xfId="0" applyFont="1" applyAlignment="1">
      <alignment horizontal="left" vertical="top"/>
    </xf>
    <xf numFmtId="3" fontId="33" fillId="0" borderId="0" xfId="0" applyNumberFormat="1" applyFont="1" applyAlignment="1">
      <alignment horizontal="left" vertical="top" indent="1" shrinkToFit="1"/>
    </xf>
    <xf numFmtId="3" fontId="33" fillId="0" borderId="0" xfId="0" applyNumberFormat="1" applyFont="1" applyAlignment="1">
      <alignment horizontal="left" vertical="top" indent="2" shrinkToFit="1"/>
    </xf>
    <xf numFmtId="1" fontId="33" fillId="0" borderId="0" xfId="0" applyNumberFormat="1" applyFont="1" applyAlignment="1">
      <alignment horizontal="right" vertical="top" indent="1" shrinkToFit="1"/>
    </xf>
    <xf numFmtId="3" fontId="33" fillId="0" borderId="0" xfId="0" applyNumberFormat="1" applyFont="1" applyAlignment="1">
      <alignment horizontal="left" vertical="top" indent="4" shrinkToFit="1"/>
    </xf>
    <xf numFmtId="3" fontId="33" fillId="0" borderId="0" xfId="0" applyNumberFormat="1" applyFont="1" applyAlignment="1">
      <alignment horizontal="left" vertical="top" indent="3" shrinkToFit="1"/>
    </xf>
    <xf numFmtId="3" fontId="33" fillId="0" borderId="0" xfId="0" applyNumberFormat="1" applyFont="1" applyAlignment="1">
      <alignment horizontal="right" vertical="top" indent="1" shrinkToFit="1"/>
    </xf>
    <xf numFmtId="1" fontId="29" fillId="0" borderId="1" xfId="0" applyNumberFormat="1" applyFont="1" applyBorder="1" applyAlignment="1">
      <alignment vertical="top" shrinkToFit="1"/>
    </xf>
    <xf numFmtId="1" fontId="33" fillId="0" borderId="0" xfId="0" applyNumberFormat="1" applyFont="1" applyAlignment="1">
      <alignment horizontal="right" vertical="top" indent="3" shrinkToFit="1"/>
    </xf>
    <xf numFmtId="1" fontId="33" fillId="0" borderId="1" xfId="0" applyNumberFormat="1" applyFont="1" applyBorder="1" applyAlignment="1">
      <alignment vertical="top" shrinkToFit="1"/>
    </xf>
    <xf numFmtId="0" fontId="31" fillId="0" borderId="1" xfId="0" applyFont="1" applyBorder="1" applyAlignment="1">
      <alignment horizontal="left" vertical="top" wrapText="1" indent="2"/>
    </xf>
    <xf numFmtId="1" fontId="29" fillId="0" borderId="0" xfId="0" applyNumberFormat="1" applyFont="1" applyAlignment="1">
      <alignment horizontal="right" vertical="top" shrinkToFit="1"/>
    </xf>
    <xf numFmtId="0" fontId="0" fillId="0" borderId="0" xfId="0" applyAlignment="1">
      <alignment horizontal="left" wrapText="1"/>
    </xf>
    <xf numFmtId="0" fontId="30" fillId="0" borderId="0" xfId="0" applyFont="1" applyAlignment="1">
      <alignment horizontal="left" vertical="top" wrapText="1" indent="12"/>
    </xf>
    <xf numFmtId="3" fontId="29" fillId="0" borderId="0" xfId="0" applyNumberFormat="1" applyFont="1" applyAlignment="1">
      <alignment horizontal="right" vertical="top" indent="2" shrinkToFit="1"/>
    </xf>
    <xf numFmtId="3" fontId="29" fillId="0" borderId="0" xfId="0" applyNumberFormat="1" applyFont="1" applyAlignment="1">
      <alignment horizontal="right" vertical="top" shrinkToFit="1"/>
    </xf>
    <xf numFmtId="0" fontId="5" fillId="0" borderId="1" xfId="0" applyFont="1" applyBorder="1" applyAlignment="1">
      <alignment horizontal="justify" vertical="top" wrapText="1"/>
    </xf>
    <xf numFmtId="0" fontId="9"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0" xfId="0" applyFont="1" applyBorder="1" applyAlignment="1">
      <alignment horizontal="center" vertical="center" wrapText="1"/>
    </xf>
    <xf numFmtId="10" fontId="9" fillId="0" borderId="0" xfId="0" applyNumberFormat="1" applyFont="1" applyBorder="1" applyAlignment="1">
      <alignment horizontal="center" vertical="center" wrapText="1"/>
    </xf>
    <xf numFmtId="0" fontId="37" fillId="0" borderId="0" xfId="0" applyFont="1">
      <alignment vertical="center"/>
    </xf>
    <xf numFmtId="0" fontId="16" fillId="3" borderId="1" xfId="1" applyFill="1" applyBorder="1" applyAlignment="1">
      <alignment horizontal="center" vertical="center" wrapText="1"/>
    </xf>
    <xf numFmtId="0" fontId="0" fillId="3" borderId="0" xfId="0" applyFill="1" applyBorder="1" applyAlignment="1">
      <alignment horizontal="center" vertical="center"/>
    </xf>
    <xf numFmtId="0" fontId="0" fillId="3" borderId="0" xfId="0" applyFill="1" applyBorder="1" applyAlignment="1">
      <alignment vertical="center" wrapText="1"/>
    </xf>
    <xf numFmtId="0" fontId="5" fillId="3" borderId="0" xfId="0" applyFont="1" applyFill="1" applyBorder="1" applyAlignment="1">
      <alignment vertical="top" wrapText="1"/>
    </xf>
    <xf numFmtId="0" fontId="5" fillId="3" borderId="0" xfId="0" applyFont="1" applyFill="1" applyBorder="1" applyAlignment="1">
      <alignment horizontal="center" vertical="center" wrapText="1"/>
    </xf>
    <xf numFmtId="0" fontId="16" fillId="3" borderId="0" xfId="1" applyFill="1" applyBorder="1" applyAlignment="1">
      <alignment horizontal="center" vertical="center" wrapText="1"/>
    </xf>
    <xf numFmtId="0" fontId="9" fillId="0" borderId="1" xfId="0" applyFont="1" applyBorder="1" applyAlignment="1">
      <alignment horizontal="left" vertical="top" wrapText="1"/>
    </xf>
    <xf numFmtId="0" fontId="9" fillId="0" borderId="1" xfId="0" applyFont="1" applyBorder="1" applyAlignment="1">
      <alignment horizontal="left" vertical="center" wrapText="1"/>
    </xf>
    <xf numFmtId="0" fontId="38" fillId="3" borderId="0" xfId="0" applyFont="1" applyFill="1">
      <alignment vertical="center"/>
    </xf>
    <xf numFmtId="0" fontId="11" fillId="3" borderId="0" xfId="0" applyFont="1" applyFill="1">
      <alignment vertical="center"/>
    </xf>
    <xf numFmtId="0" fontId="0" fillId="3" borderId="0" xfId="0" applyFill="1" applyAlignment="1">
      <alignment vertical="center" wrapText="1"/>
    </xf>
    <xf numFmtId="0" fontId="39"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5" fillId="0" borderId="1" xfId="0" applyFont="1" applyBorder="1" applyAlignment="1">
      <alignment horizontal="justify" vertical="top" wrapText="1"/>
    </xf>
    <xf numFmtId="0" fontId="15" fillId="0" borderId="1" xfId="0" applyFont="1" applyBorder="1">
      <alignment vertical="center"/>
    </xf>
    <xf numFmtId="0" fontId="4" fillId="0" borderId="1" xfId="0" applyFont="1" applyBorder="1" applyAlignment="1">
      <alignment horizontal="center" vertical="center"/>
    </xf>
    <xf numFmtId="0" fontId="4" fillId="0" borderId="1" xfId="0" applyFont="1" applyBorder="1">
      <alignment vertical="center"/>
    </xf>
    <xf numFmtId="0" fontId="6" fillId="0" borderId="1" xfId="0" applyFont="1" applyBorder="1" applyAlignment="1">
      <alignment vertical="center" wrapText="1"/>
    </xf>
    <xf numFmtId="0" fontId="11" fillId="0" borderId="0" xfId="0" applyFont="1" applyBorder="1">
      <alignment vertical="center"/>
    </xf>
    <xf numFmtId="0" fontId="7" fillId="0" borderId="13" xfId="0" applyFont="1" applyBorder="1">
      <alignment vertical="center"/>
    </xf>
    <xf numFmtId="0" fontId="3" fillId="0" borderId="1" xfId="0" applyFont="1" applyBorder="1">
      <alignment vertical="center"/>
    </xf>
    <xf numFmtId="0" fontId="40" fillId="3" borderId="1" xfId="0" applyFont="1" applyFill="1" applyBorder="1">
      <alignment vertical="center"/>
    </xf>
    <xf numFmtId="0" fontId="41" fillId="3" borderId="1" xfId="0" applyFont="1" applyFill="1" applyBorder="1" applyAlignment="1">
      <alignment vertical="center" wrapText="1"/>
    </xf>
    <xf numFmtId="0" fontId="16" fillId="0" borderId="0" xfId="1" applyAlignment="1">
      <alignment vertical="center" wrapText="1"/>
    </xf>
    <xf numFmtId="0" fontId="9" fillId="3" borderId="1" xfId="0" applyFont="1" applyFill="1" applyBorder="1">
      <alignment vertical="center"/>
    </xf>
    <xf numFmtId="0" fontId="0" fillId="3" borderId="1" xfId="0" applyFill="1" applyBorder="1">
      <alignment vertical="center"/>
    </xf>
    <xf numFmtId="0" fontId="42" fillId="3" borderId="1" xfId="0" applyFont="1" applyFill="1" applyBorder="1">
      <alignment vertical="center"/>
    </xf>
    <xf numFmtId="0" fontId="14" fillId="2" borderId="1" xfId="0" applyFont="1" applyFill="1" applyBorder="1" applyAlignment="1">
      <alignment horizontal="center" vertical="center"/>
    </xf>
    <xf numFmtId="0" fontId="16" fillId="0" borderId="1" xfId="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top" wrapText="1"/>
    </xf>
    <xf numFmtId="0" fontId="2" fillId="0" borderId="1" xfId="0" applyFont="1" applyBorder="1" applyAlignment="1">
      <alignment vertical="center" wrapText="1"/>
    </xf>
    <xf numFmtId="0" fontId="2" fillId="0" borderId="1" xfId="0" applyFont="1" applyBorder="1" applyAlignment="1">
      <alignment vertical="top" wrapText="1"/>
    </xf>
    <xf numFmtId="0" fontId="16" fillId="0" borderId="1" xfId="1" applyBorder="1" applyAlignment="1">
      <alignment horizontal="left" vertical="center" wrapText="1"/>
    </xf>
    <xf numFmtId="0" fontId="2" fillId="0" borderId="1" xfId="0" applyFont="1" applyBorder="1" applyAlignment="1">
      <alignment horizontal="center" vertical="center" wrapText="1"/>
    </xf>
    <xf numFmtId="0" fontId="11" fillId="4" borderId="1" xfId="0" applyFont="1" applyFill="1" applyBorder="1" applyAlignment="1">
      <alignment horizontal="center" vertical="center"/>
    </xf>
    <xf numFmtId="0" fontId="11"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 fillId="4" borderId="1" xfId="0" applyFont="1" applyFill="1" applyBorder="1">
      <alignment vertical="center"/>
    </xf>
    <xf numFmtId="0" fontId="2" fillId="0" borderId="1" xfId="0" applyFont="1" applyBorder="1" applyAlignment="1">
      <alignment horizontal="center" vertical="center"/>
    </xf>
    <xf numFmtId="14" fontId="2" fillId="0" borderId="1" xfId="0" applyNumberFormat="1" applyFont="1" applyBorder="1" applyAlignment="1">
      <alignment horizontal="center" vertical="center"/>
    </xf>
    <xf numFmtId="0" fontId="35" fillId="0" borderId="1" xfId="0" applyFont="1" applyBorder="1" applyAlignment="1">
      <alignment vertical="top" wrapText="1"/>
    </xf>
    <xf numFmtId="0" fontId="35" fillId="0" borderId="1" xfId="0" applyFont="1" applyBorder="1" applyAlignment="1">
      <alignment vertical="center" wrapText="1"/>
    </xf>
    <xf numFmtId="0" fontId="35" fillId="0" borderId="1" xfId="0" applyFont="1" applyBorder="1" applyAlignment="1">
      <alignment horizontal="left" vertical="center" wrapText="1"/>
    </xf>
    <xf numFmtId="0" fontId="35" fillId="0" borderId="1" xfId="0" applyFont="1" applyBorder="1" applyAlignment="1">
      <alignment vertical="center"/>
    </xf>
    <xf numFmtId="0" fontId="35" fillId="0" borderId="1" xfId="0" applyFont="1" applyBorder="1" applyAlignment="1">
      <alignment horizontal="center" vertical="center"/>
    </xf>
    <xf numFmtId="14" fontId="35"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14" fontId="2" fillId="0" borderId="1" xfId="0" applyNumberFormat="1" applyFont="1" applyBorder="1" applyAlignment="1">
      <alignment horizontal="center" vertical="center"/>
    </xf>
    <xf numFmtId="0" fontId="35" fillId="0" borderId="1" xfId="0" applyFont="1" applyBorder="1" applyAlignment="1">
      <alignment horizontal="left" vertical="center" wrapText="1"/>
    </xf>
    <xf numFmtId="0" fontId="2" fillId="0" borderId="1" xfId="0" applyFont="1" applyBorder="1" applyAlignment="1">
      <alignment horizontal="left" vertical="center" wrapText="1"/>
    </xf>
    <xf numFmtId="0" fontId="16" fillId="3" borderId="9" xfId="1" applyFill="1" applyBorder="1" applyAlignment="1">
      <alignment horizontal="center" vertical="center" wrapText="1"/>
    </xf>
    <xf numFmtId="0" fontId="16" fillId="3" borderId="10" xfId="1" applyFill="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39" fillId="4" borderId="7" xfId="0" applyFont="1" applyFill="1" applyBorder="1" applyAlignment="1">
      <alignment horizontal="left" vertical="center"/>
    </xf>
    <xf numFmtId="0" fontId="39" fillId="4" borderId="6" xfId="0" applyFont="1" applyFill="1" applyBorder="1" applyAlignment="1">
      <alignment horizontal="center" vertical="center"/>
    </xf>
    <xf numFmtId="0" fontId="39" fillId="4" borderId="8" xfId="0" applyFont="1" applyFill="1" applyBorder="1" applyAlignment="1">
      <alignment horizontal="center" vertical="center"/>
    </xf>
    <xf numFmtId="0" fontId="9" fillId="0" borderId="6" xfId="0" applyFont="1" applyBorder="1" applyAlignment="1">
      <alignment horizontal="left" vertical="center" wrapText="1"/>
    </xf>
    <xf numFmtId="0" fontId="43" fillId="0" borderId="8" xfId="0" applyFont="1" applyBorder="1" applyAlignment="1">
      <alignment horizontal="left" vertical="center" wrapText="1"/>
    </xf>
    <xf numFmtId="0" fontId="35" fillId="0" borderId="1" xfId="0" applyFont="1" applyBorder="1" applyAlignment="1">
      <alignment horizontal="center" vertical="center" wrapText="1"/>
    </xf>
    <xf numFmtId="0" fontId="2" fillId="0" borderId="1" xfId="0" applyFont="1" applyBorder="1" applyAlignment="1">
      <alignment horizontal="center" vertical="center"/>
    </xf>
    <xf numFmtId="0" fontId="24" fillId="0" borderId="0" xfId="0" applyFont="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35" fillId="0" borderId="9" xfId="0" applyFont="1" applyBorder="1" applyAlignment="1">
      <alignment horizontal="left" vertical="center" wrapText="1"/>
    </xf>
    <xf numFmtId="0" fontId="35" fillId="0" borderId="11" xfId="0" applyFont="1" applyBorder="1" applyAlignment="1">
      <alignment horizontal="left" vertical="center" wrapText="1"/>
    </xf>
    <xf numFmtId="0" fontId="35" fillId="0" borderId="10" xfId="0" applyFont="1" applyBorder="1" applyAlignment="1">
      <alignment horizontal="left" vertical="center" wrapText="1"/>
    </xf>
    <xf numFmtId="0" fontId="15" fillId="0" borderId="14" xfId="0" applyFont="1" applyBorder="1" applyAlignment="1">
      <alignment horizontal="left" vertical="center" wrapText="1"/>
    </xf>
    <xf numFmtId="0" fontId="15" fillId="0" borderId="13" xfId="0" applyFont="1" applyBorder="1" applyAlignment="1">
      <alignment horizontal="left" vertical="center" wrapText="1"/>
    </xf>
    <xf numFmtId="0" fontId="15" fillId="0" borderId="15" xfId="0" applyFont="1" applyBorder="1" applyAlignment="1">
      <alignment horizontal="left" vertical="center" wrapText="1"/>
    </xf>
    <xf numFmtId="0" fontId="15" fillId="0" borderId="5" xfId="0" applyFont="1" applyBorder="1" applyAlignment="1">
      <alignment horizontal="left" vertical="center" wrapText="1"/>
    </xf>
    <xf numFmtId="0" fontId="15" fillId="0" borderId="0" xfId="0" applyFont="1" applyBorder="1" applyAlignment="1">
      <alignment horizontal="left" vertical="center" wrapText="1"/>
    </xf>
    <xf numFmtId="0" fontId="15" fillId="0" borderId="2" xfId="0" applyFont="1" applyBorder="1" applyAlignment="1">
      <alignment horizontal="left" vertical="center" wrapText="1"/>
    </xf>
    <xf numFmtId="0" fontId="15" fillId="0" borderId="16"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7" fillId="0" borderId="0" xfId="0" applyFont="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9" fontId="35" fillId="0" borderId="9" xfId="9" applyFont="1" applyBorder="1" applyAlignment="1">
      <alignment horizontal="center" vertical="center" wrapText="1"/>
    </xf>
    <xf numFmtId="9" fontId="35" fillId="0" borderId="10" xfId="9" applyFont="1" applyBorder="1" applyAlignment="1">
      <alignment horizontal="center"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0" xfId="0" applyFont="1" applyBorder="1" applyAlignment="1">
      <alignment horizontal="center" vertical="center" wrapText="1"/>
    </xf>
    <xf numFmtId="0" fontId="16" fillId="0" borderId="1" xfId="1" applyBorder="1" applyAlignment="1">
      <alignment horizontal="center" vertical="center" wrapText="1"/>
    </xf>
  </cellXfs>
  <cellStyles count="12">
    <cellStyle name="Hipervínculo" xfId="1" builtinId="8"/>
    <cellStyle name="Hipervínculo 2" xfId="4"/>
    <cellStyle name="Millares [0]" xfId="2" builtinId="6"/>
    <cellStyle name="Normal" xfId="0" builtinId="0"/>
    <cellStyle name="Normal 2" xfId="3"/>
    <cellStyle name="Normal 2 2" xfId="7"/>
    <cellStyle name="Normal 2 3" xfId="10"/>
    <cellStyle name="Normal 3" xfId="5"/>
    <cellStyle name="Normal 4" xfId="6"/>
    <cellStyle name="Porcentaje" xfId="9" builtinId="5"/>
    <cellStyle name="Porcentaje 2" xfId="8"/>
    <cellStyle name="Porcentaje 2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2020 -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'4.4.3 Grafico'!$D$2</c:f>
              <c:strCache>
                <c:ptCount val="1"/>
                <c:pt idx="0">
                  <c:v>Presupuesto Vigente</c:v>
                </c:pt>
              </c:strCache>
            </c:strRef>
          </c:tx>
          <c:spPr>
            <a:solidFill>
              <a:schemeClr val="accent1"/>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Grafico'!$D$3:$D$8</c:f>
              <c:numCache>
                <c:formatCode>_ [$₲-3C0A]\ * #,##0_ ;_ [$₲-3C0A]\ * \-#,##0_ ;_ [$₲-3C0A]\ * "-"??_ ;_ @_ </c:formatCode>
                <c:ptCount val="6"/>
                <c:pt idx="0">
                  <c:v>43679199.796999998</c:v>
                </c:pt>
                <c:pt idx="1">
                  <c:v>6309260.9790000003</c:v>
                </c:pt>
                <c:pt idx="2">
                  <c:v>4093955.7969999998</c:v>
                </c:pt>
                <c:pt idx="3">
                  <c:v>1450922.041</c:v>
                </c:pt>
                <c:pt idx="4">
                  <c:v>2648562.906</c:v>
                </c:pt>
                <c:pt idx="5">
                  <c:v>446574.39899999998</c:v>
                </c:pt>
              </c:numCache>
            </c:numRef>
          </c:val>
          <c:extLst xmlns:c16r2="http://schemas.microsoft.com/office/drawing/2015/06/chart">
            <c:ext xmlns:c16="http://schemas.microsoft.com/office/drawing/2014/chart" uri="{C3380CC4-5D6E-409C-BE32-E72D297353CC}">
              <c16:uniqueId val="{00000000-B3DA-4BA9-BB26-1E5EEBAEF4B8}"/>
            </c:ext>
          </c:extLst>
        </c:ser>
        <c:ser>
          <c:idx val="1"/>
          <c:order val="1"/>
          <c:tx>
            <c:strRef>
              <c:f>'4.4.3 Grafico'!$E$2</c:f>
              <c:strCache>
                <c:ptCount val="1"/>
                <c:pt idx="0">
                  <c:v>Obligado</c:v>
                </c:pt>
              </c:strCache>
            </c:strRef>
          </c:tx>
          <c:spPr>
            <a:solidFill>
              <a:schemeClr val="accent2"/>
            </a:solidFill>
            <a:ln>
              <a:noFill/>
            </a:ln>
            <a:effectLst/>
          </c:spPr>
          <c:invertIfNegative val="0"/>
          <c:cat>
            <c:strRef>
              <c:f>'4.4.3 Grafico'!$C$3:$C$8</c:f>
              <c:strCache>
                <c:ptCount val="6"/>
                <c:pt idx="0">
                  <c:v>Grupo 100</c:v>
                </c:pt>
                <c:pt idx="1">
                  <c:v>Grupo 200</c:v>
                </c:pt>
                <c:pt idx="2">
                  <c:v>Grupo 300</c:v>
                </c:pt>
                <c:pt idx="3">
                  <c:v>Grupo 500</c:v>
                </c:pt>
                <c:pt idx="4">
                  <c:v>Grupo 800</c:v>
                </c:pt>
                <c:pt idx="5">
                  <c:v>Grupo 900</c:v>
                </c:pt>
              </c:strCache>
            </c:strRef>
          </c:cat>
          <c:val>
            <c:numRef>
              <c:f>'4.4.3 Grafico'!$E$3:$E$8</c:f>
              <c:numCache>
                <c:formatCode>_ [$₲-3C0A]\ * #,##0_ ;_ [$₲-3C0A]\ * \-#,##0_ ;_ [$₲-3C0A]\ * "-"??_ ;_ @_ </c:formatCode>
                <c:ptCount val="6"/>
                <c:pt idx="0">
                  <c:v>13120229.176999999</c:v>
                </c:pt>
                <c:pt idx="1">
                  <c:v>1325160.8770000001</c:v>
                </c:pt>
                <c:pt idx="2">
                  <c:v>274793.61499999999</c:v>
                </c:pt>
                <c:pt idx="3">
                  <c:v>306361.26400000002</c:v>
                </c:pt>
                <c:pt idx="4">
                  <c:v>52071.904000000002</c:v>
                </c:pt>
                <c:pt idx="5">
                  <c:v>28674.992999999999</c:v>
                </c:pt>
              </c:numCache>
            </c:numRef>
          </c:val>
          <c:extLst xmlns:c16r2="http://schemas.microsoft.com/office/drawing/2015/06/chart">
            <c:ext xmlns:c16="http://schemas.microsoft.com/office/drawing/2014/chart" uri="{C3380CC4-5D6E-409C-BE32-E72D297353CC}">
              <c16:uniqueId val="{00000001-B3DA-4BA9-BB26-1E5EEBAEF4B8}"/>
            </c:ext>
          </c:extLst>
        </c:ser>
        <c:dLbls>
          <c:showLegendKey val="0"/>
          <c:showVal val="0"/>
          <c:showCatName val="0"/>
          <c:showSerName val="0"/>
          <c:showPercent val="0"/>
          <c:showBubbleSize val="0"/>
        </c:dLbls>
        <c:gapWidth val="219"/>
        <c:overlap val="-27"/>
        <c:axId val="-103537648"/>
        <c:axId val="-103537104"/>
      </c:barChart>
      <c:catAx>
        <c:axId val="-103537648"/>
        <c:scaling>
          <c:orientation val="minMax"/>
        </c:scaling>
        <c:delete val="1"/>
        <c:axPos val="b"/>
        <c:numFmt formatCode="General" sourceLinked="1"/>
        <c:majorTickMark val="none"/>
        <c:minorTickMark val="none"/>
        <c:tickLblPos val="nextTo"/>
        <c:crossAx val="-103537104"/>
        <c:crosses val="autoZero"/>
        <c:auto val="1"/>
        <c:lblAlgn val="ctr"/>
        <c:lblOffset val="100"/>
        <c:noMultiLvlLbl val="0"/>
      </c:catAx>
      <c:valAx>
        <c:axId val="-103537104"/>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1035376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Presupuesto Vigente vs. Ejecución 2021 - Por Grupo de Gasto</a:t>
            </a:r>
          </a:p>
          <a:p>
            <a:pPr>
              <a:defRPr/>
            </a:pPr>
            <a:r>
              <a:rPr lang="en-US" sz="1100" i="1"/>
              <a:t>(en miles de guaraníes)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'4.8 Grafico'!$D$2</c:f>
              <c:strCache>
                <c:ptCount val="1"/>
                <c:pt idx="0">
                  <c:v>Presupuesto Vigente</c:v>
                </c:pt>
              </c:strCache>
            </c:strRef>
          </c:tx>
          <c:spPr>
            <a:solidFill>
              <a:schemeClr val="accent1"/>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Grafico'!$D$3:$D$8</c:f>
              <c:numCache>
                <c:formatCode>_ [$₲-3C0A]\ * #,##0_ ;_ [$₲-3C0A]\ * \-#,##0_ ;_ [$₲-3C0A]\ * "-"??_ ;_ @_ </c:formatCode>
                <c:ptCount val="6"/>
                <c:pt idx="0">
                  <c:v>39181490.204000004</c:v>
                </c:pt>
                <c:pt idx="1">
                  <c:v>6687244</c:v>
                </c:pt>
                <c:pt idx="2">
                  <c:v>4319857.5429999996</c:v>
                </c:pt>
                <c:pt idx="3">
                  <c:v>3607186.6260000002</c:v>
                </c:pt>
                <c:pt idx="4">
                  <c:v>619000</c:v>
                </c:pt>
                <c:pt idx="5">
                  <c:v>522550</c:v>
                </c:pt>
              </c:numCache>
            </c:numRef>
          </c:val>
          <c:extLst xmlns:c16r2="http://schemas.microsoft.com/office/drawing/2015/06/chart">
            <c:ext xmlns:c16="http://schemas.microsoft.com/office/drawing/2014/chart" uri="{C3380CC4-5D6E-409C-BE32-E72D297353CC}">
              <c16:uniqueId val="{00000000-2743-4400-8568-332E4842BA2F}"/>
            </c:ext>
          </c:extLst>
        </c:ser>
        <c:ser>
          <c:idx val="1"/>
          <c:order val="1"/>
          <c:tx>
            <c:strRef>
              <c:f>'4.8 Grafico'!$E$2</c:f>
              <c:strCache>
                <c:ptCount val="1"/>
                <c:pt idx="0">
                  <c:v>Obligado</c:v>
                </c:pt>
              </c:strCache>
            </c:strRef>
          </c:tx>
          <c:spPr>
            <a:solidFill>
              <a:schemeClr val="accent2"/>
            </a:solidFill>
            <a:ln>
              <a:noFill/>
            </a:ln>
            <a:effectLst/>
          </c:spPr>
          <c:invertIfNegative val="0"/>
          <c:cat>
            <c:strRef>
              <c:f>'4.8 Grafico'!$C$3:$C$8</c:f>
              <c:strCache>
                <c:ptCount val="6"/>
                <c:pt idx="0">
                  <c:v>Grupo 100</c:v>
                </c:pt>
                <c:pt idx="1">
                  <c:v>Grupo 200</c:v>
                </c:pt>
                <c:pt idx="2">
                  <c:v>Grupo 300</c:v>
                </c:pt>
                <c:pt idx="3">
                  <c:v>Grupo 500</c:v>
                </c:pt>
                <c:pt idx="4">
                  <c:v>Grupo 800</c:v>
                </c:pt>
                <c:pt idx="5">
                  <c:v>Grupo 900</c:v>
                </c:pt>
              </c:strCache>
            </c:strRef>
          </c:cat>
          <c:val>
            <c:numRef>
              <c:f>'4.8 Grafico'!$E$3:$E$8</c:f>
              <c:numCache>
                <c:formatCode>_ [$₲-3C0A]\ * #,##0_ ;_ [$₲-3C0A]\ * \-#,##0_ ;_ [$₲-3C0A]\ * "-"??_ ;_ @_ </c:formatCode>
                <c:ptCount val="6"/>
                <c:pt idx="0">
                  <c:v>6785861.2470000004</c:v>
                </c:pt>
                <c:pt idx="1">
                  <c:v>469511.52399999998</c:v>
                </c:pt>
                <c:pt idx="2">
                  <c:v>22348.89</c:v>
                </c:pt>
                <c:pt idx="3">
                  <c:v>0</c:v>
                </c:pt>
                <c:pt idx="4">
                  <c:v>0</c:v>
                </c:pt>
                <c:pt idx="5">
                  <c:v>144218</c:v>
                </c:pt>
              </c:numCache>
            </c:numRef>
          </c:val>
          <c:extLst xmlns:c16r2="http://schemas.microsoft.com/office/drawing/2015/06/chart">
            <c:ext xmlns:c16="http://schemas.microsoft.com/office/drawing/2014/chart" uri="{C3380CC4-5D6E-409C-BE32-E72D297353CC}">
              <c16:uniqueId val="{00000001-2743-4400-8568-332E4842BA2F}"/>
            </c:ext>
          </c:extLst>
        </c:ser>
        <c:dLbls>
          <c:showLegendKey val="0"/>
          <c:showVal val="0"/>
          <c:showCatName val="0"/>
          <c:showSerName val="0"/>
          <c:showPercent val="0"/>
          <c:showBubbleSize val="0"/>
        </c:dLbls>
        <c:gapWidth val="219"/>
        <c:overlap val="-27"/>
        <c:axId val="-103544176"/>
        <c:axId val="-103542544"/>
      </c:barChart>
      <c:catAx>
        <c:axId val="-103544176"/>
        <c:scaling>
          <c:orientation val="minMax"/>
        </c:scaling>
        <c:delete val="1"/>
        <c:axPos val="b"/>
        <c:numFmt formatCode="General" sourceLinked="1"/>
        <c:majorTickMark val="none"/>
        <c:minorTickMark val="none"/>
        <c:tickLblPos val="nextTo"/>
        <c:crossAx val="-103542544"/>
        <c:crosses val="autoZero"/>
        <c:auto val="1"/>
        <c:lblAlgn val="ctr"/>
        <c:lblOffset val="100"/>
        <c:noMultiLvlLbl val="0"/>
      </c:catAx>
      <c:valAx>
        <c:axId val="-103542544"/>
        <c:scaling>
          <c:orientation val="minMax"/>
        </c:scaling>
        <c:delete val="1"/>
        <c:axPos val="l"/>
        <c:majorGridlines>
          <c:spPr>
            <a:ln w="9525" cap="flat" cmpd="sng" algn="ctr">
              <a:solidFill>
                <a:schemeClr val="tx1">
                  <a:lumMod val="15000"/>
                  <a:lumOff val="85000"/>
                </a:schemeClr>
              </a:solidFill>
              <a:round/>
            </a:ln>
            <a:effectLst/>
          </c:spPr>
        </c:majorGridlines>
        <c:numFmt formatCode="_ [$₲-3C0A]\ * #,##0_ ;_ [$₲-3C0A]\ * \-#,##0_ ;_ [$₲-3C0A]\ * &quot;-&quot;??_ ;_ @_ " sourceLinked="1"/>
        <c:majorTickMark val="none"/>
        <c:minorTickMark val="none"/>
        <c:tickLblPos val="nextTo"/>
        <c:crossAx val="-103544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133349</xdr:colOff>
      <xdr:row>0</xdr:row>
      <xdr:rowOff>142874</xdr:rowOff>
    </xdr:from>
    <xdr:to>
      <xdr:col>7</xdr:col>
      <xdr:colOff>361950</xdr:colOff>
      <xdr:row>19</xdr:row>
      <xdr:rowOff>190499</xdr:rowOff>
    </xdr:to>
    <xdr:graphicFrame macro="">
      <xdr:nvGraphicFramePr>
        <xdr:cNvPr id="2" name="Gráfico 1">
          <a:extLst>
            <a:ext uri="{FF2B5EF4-FFF2-40B4-BE49-F238E27FC236}">
              <a16:creationId xmlns="" xmlns:a16="http://schemas.microsoft.com/office/drawing/2014/main" id="{DC5E1ED6-F52E-42D3-88E4-8205205B11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447674</xdr:colOff>
      <xdr:row>0</xdr:row>
      <xdr:rowOff>104774</xdr:rowOff>
    </xdr:from>
    <xdr:to>
      <xdr:col>7</xdr:col>
      <xdr:colOff>676275</xdr:colOff>
      <xdr:row>19</xdr:row>
      <xdr:rowOff>152399</xdr:rowOff>
    </xdr:to>
    <xdr:graphicFrame macro="">
      <xdr:nvGraphicFramePr>
        <xdr:cNvPr id="2" name="Gráfico 1">
          <a:extLst>
            <a:ext uri="{FF2B5EF4-FFF2-40B4-BE49-F238E27FC236}">
              <a16:creationId xmlns="" xmlns:a16="http://schemas.microsoft.com/office/drawing/2014/main" id="{D0985370-190C-42B9-98B4-CC8068E0C6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Downloads\primer%20trimestre%202021_%20Ejecuci&#243;n%20Financiera%20INT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4"/>
      <sheetName val="4,4 Grafico"/>
    </sheetNames>
    <sheetDataSet>
      <sheetData sheetId="0">
        <row r="4">
          <cell r="E4">
            <v>6785861247</v>
          </cell>
        </row>
        <row r="10">
          <cell r="E10">
            <v>469511524</v>
          </cell>
        </row>
        <row r="18">
          <cell r="E18">
            <v>22348890</v>
          </cell>
        </row>
        <row r="26">
          <cell r="E26">
            <v>0</v>
          </cell>
        </row>
        <row r="32">
          <cell r="E32">
            <v>0</v>
          </cell>
        </row>
        <row r="36">
          <cell r="E36">
            <v>144218000</v>
          </cell>
        </row>
      </sheetData>
      <sheetData sheetId="1">
        <row r="2">
          <cell r="D2" t="str">
            <v>Presupuesto Vigente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nube.intn.gov.py/cloud/index.php/s/c2qWZ6jYfK2NKMA?path=%2FRendici%C3%B3n%20de%20Cuentas%20al%20Ciudadano.%20INTN.%20Segundo%20Trimestre%202021%2FEvidencias" TargetMode="External"/><Relationship Id="rId13" Type="http://schemas.openxmlformats.org/officeDocument/2006/relationships/printerSettings" Target="../printerSettings/printerSettings1.bin"/><Relationship Id="rId3" Type="http://schemas.openxmlformats.org/officeDocument/2006/relationships/hyperlink" Target="https://nube.intn.gov.py/cloud/index.php/s/oS7DWzTFgXSeias" TargetMode="External"/><Relationship Id="rId7" Type="http://schemas.openxmlformats.org/officeDocument/2006/relationships/hyperlink" Target="https://nube.intn.gov.py/cloud/index.php/s/c2qWZ6jYfK2NKMA?path=%2FRendici%C3%B3n%20de%20Cuentas%20al%20Ciudadano.%20INTN.%20Segundo%20Trimestre%202021%2FEvidencias" TargetMode="External"/><Relationship Id="rId12" Type="http://schemas.openxmlformats.org/officeDocument/2006/relationships/hyperlink" Target="https://nube.intn.gov.py/cloud/index.php/s/c2qWZ6jYfK2NKMA?path=%2FRendici%C3%B3n%20de%20Cuentas%20al%20Ciudadano.%20INTN.%20Segundo%20Trimestre%202021%2FEvidencias" TargetMode="External"/><Relationship Id="rId2" Type="http://schemas.openxmlformats.org/officeDocument/2006/relationships/hyperlink" Target="https://nube.intn.gov.py/cloud/index.php/s/oS7DWzTFgXSeias" TargetMode="External"/><Relationship Id="rId1" Type="http://schemas.openxmlformats.org/officeDocument/2006/relationships/hyperlink" Target="https://www.contrataciones.gov.py/licitaciones/adjudicacion/387520-servicio-mantenimiento-equipos-oiat-1/resumen-adjudicacion.html" TargetMode="External"/><Relationship Id="rId6" Type="http://schemas.openxmlformats.org/officeDocument/2006/relationships/hyperlink" Target="https://nube.intn.gov.py/cloud/index.php/s/c2qWZ6jYfK2NKMA?path=%2FRendici%C3%B3n%20de%20Cuentas%20al%20Ciudadano.%20INTN.%20Segundo%20Trimestre%202021%2FEvidencias" TargetMode="External"/><Relationship Id="rId11" Type="http://schemas.openxmlformats.org/officeDocument/2006/relationships/hyperlink" Target="https://nube.intn.gov.py/cloud/index.php/s/c2qWZ6jYfK2NKMA?path=%2FRendici%C3%B3n%20de%20Cuentas%20al%20Ciudadano.%20INTN.%20Segundo%20Trimestre%202021%2FEvidencias" TargetMode="External"/><Relationship Id="rId5" Type="http://schemas.openxmlformats.org/officeDocument/2006/relationships/hyperlink" Target="https://nube.intn.gov.py/cloud/index.php/s/c2qWZ6jYfK2NKMA?path=%2FRendici%C3%B3n%20de%20Cuentas%20al%20Ciudadano.%20INTN.%20Segundo%20Trimestre%202021%2FEvidencias" TargetMode="External"/><Relationship Id="rId10" Type="http://schemas.openxmlformats.org/officeDocument/2006/relationships/hyperlink" Target="https://nube.intn.gov.py/cloud/index.php/s/c2qWZ6jYfK2NKMA?path=%2FRendici%C3%B3n%20de%20Cuentas%20al%20Ciudadano.%20INTN.%20Segundo%20Trimestre%202021%2FEvidencias" TargetMode="External"/><Relationship Id="rId4" Type="http://schemas.openxmlformats.org/officeDocument/2006/relationships/hyperlink" Target="https://nube.intn.gov.py/cloud/index.php/s/c2qWZ6jYfK2NKMA?path=%2FRendici%C3%B3n%20de%20Cuentas%20al%20Ciudadano.%20INTN.%20Segundo%20Trimestre%202021%2FEvidencias" TargetMode="External"/><Relationship Id="rId9" Type="http://schemas.openxmlformats.org/officeDocument/2006/relationships/hyperlink" Target="https://nube.intn.gov.py/cloud/index.php/s/c2qWZ6jYfK2NKMA?path=%2FRendici%C3%B3n%20de%20Cuentas%20al%20Ciudadano.%20INTN.%20Segundo%20Trimestre%202021%2FEvidencia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209"/>
  <sheetViews>
    <sheetView tabSelected="1" topLeftCell="A142" zoomScale="50" zoomScaleNormal="50" workbookViewId="0">
      <selection activeCell="C144" sqref="C144"/>
    </sheetView>
  </sheetViews>
  <sheetFormatPr baseColWidth="10" defaultColWidth="9.140625" defaultRowHeight="15"/>
  <cols>
    <col min="1" max="1" width="16.140625" style="15" customWidth="1"/>
    <col min="2" max="2" width="34.140625" style="15" customWidth="1"/>
    <col min="3" max="3" width="37" style="15" customWidth="1"/>
    <col min="4" max="4" width="30.5703125" style="15" customWidth="1"/>
    <col min="5" max="5" width="26.7109375" style="15" customWidth="1"/>
    <col min="6" max="6" width="26.140625" style="15" customWidth="1"/>
    <col min="7" max="7" width="24.28515625" style="15" customWidth="1"/>
    <col min="8" max="8" width="21.28515625" style="15" customWidth="1"/>
    <col min="9" max="16384" width="9.140625" style="15"/>
  </cols>
  <sheetData>
    <row r="3" spans="1:8" ht="18.75">
      <c r="A3" s="170" t="s">
        <v>0</v>
      </c>
      <c r="B3" s="170"/>
      <c r="C3" s="170"/>
      <c r="D3" s="170"/>
      <c r="E3" s="170"/>
      <c r="F3" s="170"/>
      <c r="G3" s="170"/>
      <c r="H3" s="170"/>
    </row>
    <row r="5" spans="1:8">
      <c r="A5" s="18" t="s">
        <v>1</v>
      </c>
    </row>
    <row r="6" spans="1:8">
      <c r="A6" s="1" t="s">
        <v>78</v>
      </c>
    </row>
    <row r="7" spans="1:8">
      <c r="A7" s="1" t="s">
        <v>85</v>
      </c>
    </row>
    <row r="8" spans="1:8">
      <c r="A8" s="1" t="s">
        <v>2</v>
      </c>
    </row>
    <row r="9" spans="1:8" ht="7.5" customHeight="1">
      <c r="A9" s="177" t="s">
        <v>79</v>
      </c>
      <c r="B9" s="178"/>
      <c r="C9" s="178"/>
      <c r="D9" s="178"/>
      <c r="E9" s="178"/>
      <c r="F9" s="178"/>
      <c r="G9" s="178"/>
      <c r="H9" s="179"/>
    </row>
    <row r="10" spans="1:8" ht="5.25" customHeight="1">
      <c r="A10" s="180"/>
      <c r="B10" s="181"/>
      <c r="C10" s="181"/>
      <c r="D10" s="181"/>
      <c r="E10" s="181"/>
      <c r="F10" s="181"/>
      <c r="G10" s="181"/>
      <c r="H10" s="182"/>
    </row>
    <row r="11" spans="1:8">
      <c r="A11" s="180"/>
      <c r="B11" s="181"/>
      <c r="C11" s="181"/>
      <c r="D11" s="181"/>
      <c r="E11" s="181"/>
      <c r="F11" s="181"/>
      <c r="G11" s="181"/>
      <c r="H11" s="182"/>
    </row>
    <row r="12" spans="1:8" ht="7.5" customHeight="1">
      <c r="A12" s="180"/>
      <c r="B12" s="181"/>
      <c r="C12" s="181"/>
      <c r="D12" s="181"/>
      <c r="E12" s="181"/>
      <c r="F12" s="181"/>
      <c r="G12" s="181"/>
      <c r="H12" s="182"/>
    </row>
    <row r="13" spans="1:8" ht="6" customHeight="1">
      <c r="A13" s="180"/>
      <c r="B13" s="181"/>
      <c r="C13" s="181"/>
      <c r="D13" s="181"/>
      <c r="E13" s="181"/>
      <c r="F13" s="181"/>
      <c r="G13" s="181"/>
      <c r="H13" s="182"/>
    </row>
    <row r="14" spans="1:8" hidden="1">
      <c r="A14" s="183"/>
      <c r="B14" s="184"/>
      <c r="C14" s="184"/>
      <c r="D14" s="184"/>
      <c r="E14" s="184"/>
      <c r="F14" s="184"/>
      <c r="G14" s="184"/>
      <c r="H14" s="185"/>
    </row>
    <row r="15" spans="1:8">
      <c r="A15" s="123"/>
      <c r="B15" s="123"/>
      <c r="C15" s="123"/>
      <c r="D15" s="123"/>
      <c r="E15" s="123"/>
      <c r="F15" s="123"/>
      <c r="G15" s="123"/>
      <c r="H15" s="123"/>
    </row>
    <row r="16" spans="1:8">
      <c r="A16" s="1" t="s">
        <v>3</v>
      </c>
    </row>
    <row r="17" spans="1:8">
      <c r="A17" s="177" t="s">
        <v>80</v>
      </c>
      <c r="B17" s="178"/>
      <c r="C17" s="178"/>
      <c r="D17" s="178"/>
      <c r="E17" s="178"/>
      <c r="F17" s="178"/>
      <c r="G17" s="178"/>
      <c r="H17" s="179"/>
    </row>
    <row r="18" spans="1:8">
      <c r="A18" s="180"/>
      <c r="B18" s="181"/>
      <c r="C18" s="181"/>
      <c r="D18" s="181"/>
      <c r="E18" s="181"/>
      <c r="F18" s="181"/>
      <c r="G18" s="181"/>
      <c r="H18" s="182"/>
    </row>
    <row r="19" spans="1:8">
      <c r="A19" s="180"/>
      <c r="B19" s="181"/>
      <c r="C19" s="181"/>
      <c r="D19" s="181"/>
      <c r="E19" s="181"/>
      <c r="F19" s="181"/>
      <c r="G19" s="181"/>
      <c r="H19" s="182"/>
    </row>
    <row r="20" spans="1:8">
      <c r="A20" s="180"/>
      <c r="B20" s="181"/>
      <c r="C20" s="181"/>
      <c r="D20" s="181"/>
      <c r="E20" s="181"/>
      <c r="F20" s="181"/>
      <c r="G20" s="181"/>
      <c r="H20" s="182"/>
    </row>
    <row r="21" spans="1:8">
      <c r="A21" s="180"/>
      <c r="B21" s="181"/>
      <c r="C21" s="181"/>
      <c r="D21" s="181"/>
      <c r="E21" s="181"/>
      <c r="F21" s="181"/>
      <c r="G21" s="181"/>
      <c r="H21" s="182"/>
    </row>
    <row r="22" spans="1:8">
      <c r="A22" s="183"/>
      <c r="B22" s="184"/>
      <c r="C22" s="184"/>
      <c r="D22" s="184"/>
      <c r="E22" s="184"/>
      <c r="F22" s="184"/>
      <c r="G22" s="184"/>
      <c r="H22" s="185"/>
    </row>
    <row r="24" spans="1:8" s="1" customFormat="1">
      <c r="A24" s="18" t="s">
        <v>4</v>
      </c>
    </row>
    <row r="26" spans="1:8">
      <c r="A26" s="19" t="s">
        <v>5</v>
      </c>
      <c r="B26" s="19" t="s">
        <v>6</v>
      </c>
      <c r="C26" s="19" t="s">
        <v>7</v>
      </c>
      <c r="D26" s="2" t="s">
        <v>8</v>
      </c>
    </row>
    <row r="27" spans="1:8">
      <c r="A27" s="20">
        <v>1</v>
      </c>
      <c r="B27" s="20" t="s">
        <v>63</v>
      </c>
      <c r="C27" s="20" t="s">
        <v>64</v>
      </c>
      <c r="D27" s="21" t="s">
        <v>65</v>
      </c>
    </row>
    <row r="28" spans="1:8">
      <c r="A28" s="20">
        <v>2</v>
      </c>
      <c r="B28" s="20" t="s">
        <v>66</v>
      </c>
      <c r="C28" s="20" t="s">
        <v>84</v>
      </c>
      <c r="D28" s="21" t="s">
        <v>67</v>
      </c>
    </row>
    <row r="29" spans="1:8">
      <c r="A29" s="20">
        <v>3</v>
      </c>
      <c r="B29" s="20" t="s">
        <v>68</v>
      </c>
      <c r="C29" s="20" t="s">
        <v>69</v>
      </c>
      <c r="D29" s="21" t="s">
        <v>70</v>
      </c>
    </row>
    <row r="30" spans="1:8">
      <c r="A30" s="20">
        <v>4</v>
      </c>
      <c r="B30" s="20" t="s">
        <v>71</v>
      </c>
      <c r="C30" s="117" t="s">
        <v>82</v>
      </c>
      <c r="D30" s="118" t="s">
        <v>72</v>
      </c>
    </row>
    <row r="31" spans="1:8">
      <c r="A31" s="20">
        <v>5</v>
      </c>
      <c r="B31" s="20" t="s">
        <v>73</v>
      </c>
      <c r="C31" s="117" t="s">
        <v>122</v>
      </c>
      <c r="D31" s="118" t="s">
        <v>74</v>
      </c>
    </row>
    <row r="32" spans="1:8">
      <c r="A32" s="20">
        <v>6</v>
      </c>
      <c r="B32" s="20" t="s">
        <v>75</v>
      </c>
      <c r="C32" s="98" t="s">
        <v>103</v>
      </c>
      <c r="D32" s="120" t="s">
        <v>121</v>
      </c>
    </row>
    <row r="33" spans="1:8">
      <c r="A33" s="20">
        <v>7</v>
      </c>
      <c r="B33" s="20" t="s">
        <v>76</v>
      </c>
      <c r="C33" s="20" t="s">
        <v>83</v>
      </c>
      <c r="D33" s="21" t="s">
        <v>77</v>
      </c>
    </row>
    <row r="35" spans="1:8">
      <c r="A35" s="18" t="s">
        <v>9</v>
      </c>
      <c r="B35" s="18"/>
      <c r="C35" s="18"/>
    </row>
    <row r="36" spans="1:8">
      <c r="A36" s="3" t="s">
        <v>10</v>
      </c>
      <c r="B36" s="3"/>
      <c r="C36" s="3"/>
    </row>
    <row r="37" spans="1:8" ht="63.75" customHeight="1">
      <c r="A37" s="186" t="s">
        <v>104</v>
      </c>
      <c r="B37" s="187"/>
      <c r="C37" s="187"/>
      <c r="D37" s="187"/>
      <c r="E37" s="187"/>
      <c r="F37" s="187"/>
      <c r="G37" s="187"/>
      <c r="H37" s="188"/>
    </row>
    <row r="38" spans="1:8">
      <c r="A38" s="1"/>
      <c r="B38" s="1"/>
      <c r="C38" s="1"/>
    </row>
    <row r="40" spans="1:8">
      <c r="A40" s="18" t="s">
        <v>11</v>
      </c>
    </row>
    <row r="41" spans="1:8">
      <c r="A41" s="3" t="s">
        <v>12</v>
      </c>
    </row>
    <row r="42" spans="1:8">
      <c r="A42" s="16" t="s">
        <v>13</v>
      </c>
      <c r="B42" s="16" t="s">
        <v>14</v>
      </c>
      <c r="C42" s="16" t="s">
        <v>15</v>
      </c>
    </row>
    <row r="43" spans="1:8" ht="55.5" customHeight="1">
      <c r="A43" s="99" t="s">
        <v>123</v>
      </c>
      <c r="B43" s="100">
        <v>1</v>
      </c>
      <c r="C43" s="99" t="s">
        <v>126</v>
      </c>
    </row>
    <row r="45" spans="1:8">
      <c r="A45" s="3" t="s">
        <v>16</v>
      </c>
    </row>
    <row r="46" spans="1:8">
      <c r="A46" s="16" t="s">
        <v>13</v>
      </c>
      <c r="B46" s="16" t="s">
        <v>14</v>
      </c>
      <c r="C46" s="16" t="s">
        <v>17</v>
      </c>
    </row>
    <row r="47" spans="1:8" ht="102" customHeight="1">
      <c r="A47" s="99" t="s">
        <v>123</v>
      </c>
      <c r="B47" s="100">
        <v>1</v>
      </c>
      <c r="C47" s="99" t="s">
        <v>105</v>
      </c>
    </row>
    <row r="48" spans="1:8" ht="21" customHeight="1">
      <c r="A48" s="101"/>
      <c r="B48" s="102"/>
      <c r="C48" s="101"/>
    </row>
    <row r="49" spans="1:8">
      <c r="A49" s="103" t="s">
        <v>106</v>
      </c>
    </row>
    <row r="50" spans="1:8">
      <c r="A50" s="21" t="s">
        <v>13</v>
      </c>
      <c r="B50" s="21" t="s">
        <v>18</v>
      </c>
      <c r="C50" s="21" t="s">
        <v>19</v>
      </c>
      <c r="D50" s="21" t="s">
        <v>20</v>
      </c>
      <c r="E50" s="120" t="s">
        <v>119</v>
      </c>
    </row>
    <row r="51" spans="1:8" ht="57" customHeight="1">
      <c r="A51" s="124" t="s">
        <v>123</v>
      </c>
      <c r="B51" s="17">
        <v>2</v>
      </c>
      <c r="C51" s="119">
        <v>2</v>
      </c>
      <c r="D51" s="17">
        <v>0</v>
      </c>
      <c r="E51" s="22" t="s">
        <v>120</v>
      </c>
    </row>
    <row r="52" spans="1:8" ht="52.5" customHeight="1">
      <c r="A52" s="124" t="s">
        <v>124</v>
      </c>
      <c r="B52" s="17">
        <v>1</v>
      </c>
      <c r="C52" s="119">
        <v>1</v>
      </c>
      <c r="D52" s="17">
        <v>0</v>
      </c>
      <c r="E52" s="22" t="s">
        <v>120</v>
      </c>
    </row>
    <row r="53" spans="1:8" ht="45.75" customHeight="1">
      <c r="A53" s="124" t="s">
        <v>125</v>
      </c>
      <c r="B53" s="17">
        <v>0</v>
      </c>
      <c r="C53" s="119">
        <v>0</v>
      </c>
      <c r="D53" s="17">
        <v>0</v>
      </c>
      <c r="E53" s="22" t="s">
        <v>120</v>
      </c>
    </row>
    <row r="55" spans="1:8">
      <c r="A55" s="3" t="s">
        <v>21</v>
      </c>
    </row>
    <row r="56" spans="1:8">
      <c r="A56" s="21" t="s">
        <v>22</v>
      </c>
      <c r="B56" s="21" t="s">
        <v>23</v>
      </c>
      <c r="C56" s="21" t="s">
        <v>24</v>
      </c>
      <c r="D56" s="21" t="s">
        <v>25</v>
      </c>
      <c r="E56" s="21" t="s">
        <v>26</v>
      </c>
      <c r="F56" s="21" t="s">
        <v>27</v>
      </c>
      <c r="G56" s="21" t="s">
        <v>28</v>
      </c>
      <c r="H56" s="21" t="s">
        <v>29</v>
      </c>
    </row>
    <row r="57" spans="1:8">
      <c r="A57" s="171"/>
      <c r="B57" s="174"/>
      <c r="C57" s="174"/>
      <c r="D57" s="174"/>
      <c r="E57" s="174"/>
      <c r="F57" s="174"/>
      <c r="G57" s="174"/>
      <c r="H57" s="174"/>
    </row>
    <row r="58" spans="1:8" ht="13.5" customHeight="1">
      <c r="A58" s="172"/>
      <c r="B58" s="175"/>
      <c r="C58" s="175"/>
      <c r="D58" s="175"/>
      <c r="E58" s="175"/>
      <c r="F58" s="175"/>
      <c r="G58" s="175"/>
      <c r="H58" s="175"/>
    </row>
    <row r="59" spans="1:8" ht="15.75" customHeight="1">
      <c r="A59" s="173"/>
      <c r="B59" s="176"/>
      <c r="C59" s="176"/>
      <c r="D59" s="176"/>
      <c r="E59" s="176"/>
      <c r="F59" s="176"/>
      <c r="G59" s="176"/>
      <c r="H59" s="176"/>
    </row>
    <row r="60" spans="1:8" ht="26.25" customHeight="1">
      <c r="A60" s="174"/>
      <c r="B60" s="174"/>
      <c r="C60" s="174"/>
      <c r="D60" s="174"/>
      <c r="E60" s="174"/>
      <c r="F60" s="174"/>
      <c r="G60" s="195"/>
      <c r="H60" s="174"/>
    </row>
    <row r="61" spans="1:8" ht="13.5" customHeight="1">
      <c r="A61" s="176"/>
      <c r="B61" s="176"/>
      <c r="C61" s="176"/>
      <c r="D61" s="176"/>
      <c r="E61" s="176"/>
      <c r="F61" s="176"/>
      <c r="G61" s="196"/>
      <c r="H61" s="176"/>
    </row>
    <row r="62" spans="1:8" ht="15" customHeight="1">
      <c r="A62" s="43"/>
      <c r="B62" s="43"/>
      <c r="C62" s="44"/>
      <c r="D62" s="44"/>
      <c r="E62" s="45"/>
      <c r="F62" s="46"/>
      <c r="G62" s="47"/>
      <c r="H62" s="45"/>
    </row>
    <row r="63" spans="1:8">
      <c r="A63" s="23"/>
    </row>
    <row r="64" spans="1:8">
      <c r="A64" s="3" t="s">
        <v>30</v>
      </c>
    </row>
    <row r="65" spans="1:8" ht="42" customHeight="1">
      <c r="A65" s="24" t="s">
        <v>22</v>
      </c>
      <c r="B65" s="24" t="s">
        <v>23</v>
      </c>
      <c r="C65" s="24" t="s">
        <v>24</v>
      </c>
      <c r="D65" s="24" t="s">
        <v>25</v>
      </c>
      <c r="E65" s="24" t="s">
        <v>26</v>
      </c>
      <c r="F65" s="24" t="s">
        <v>28</v>
      </c>
      <c r="G65" s="24" t="s">
        <v>87</v>
      </c>
      <c r="H65" s="25" t="s">
        <v>88</v>
      </c>
    </row>
    <row r="66" spans="1:8" s="48" customFormat="1">
      <c r="A66" s="43"/>
      <c r="B66" s="49"/>
      <c r="C66" s="44"/>
      <c r="D66" s="50"/>
      <c r="E66" s="49"/>
      <c r="F66" s="44"/>
      <c r="G66" s="44"/>
      <c r="H66" s="51"/>
    </row>
    <row r="67" spans="1:8" s="48" customFormat="1" ht="16.5" customHeight="1">
      <c r="A67" s="43"/>
      <c r="B67" s="49"/>
      <c r="C67" s="44"/>
      <c r="D67" s="52"/>
      <c r="E67" s="43"/>
      <c r="F67" s="44"/>
      <c r="G67" s="44"/>
      <c r="H67" s="51"/>
    </row>
    <row r="68" spans="1:8" s="48" customFormat="1" ht="18.75" customHeight="1">
      <c r="A68" s="43"/>
      <c r="B68" s="49"/>
      <c r="C68" s="44"/>
      <c r="D68" s="52"/>
      <c r="E68" s="43"/>
      <c r="F68" s="44"/>
      <c r="G68" s="44"/>
      <c r="H68" s="51"/>
    </row>
    <row r="69" spans="1:8" s="48" customFormat="1">
      <c r="A69" s="43"/>
      <c r="B69" s="49"/>
      <c r="C69" s="44"/>
      <c r="D69" s="52"/>
      <c r="E69" s="43"/>
      <c r="F69" s="44"/>
      <c r="G69" s="44"/>
      <c r="H69" s="51"/>
    </row>
    <row r="70" spans="1:8" s="48" customFormat="1" ht="49.5" customHeight="1">
      <c r="A70" s="43"/>
      <c r="B70" s="49"/>
      <c r="C70" s="44"/>
      <c r="D70" s="52"/>
      <c r="E70" s="43"/>
      <c r="F70" s="44"/>
      <c r="G70" s="44"/>
      <c r="H70" s="51"/>
    </row>
    <row r="72" spans="1:8">
      <c r="A72" s="3" t="s">
        <v>31</v>
      </c>
    </row>
    <row r="73" spans="1:8" ht="30">
      <c r="A73" s="17" t="s">
        <v>32</v>
      </c>
      <c r="B73" s="17" t="s">
        <v>33</v>
      </c>
      <c r="C73" s="17" t="s">
        <v>34</v>
      </c>
      <c r="D73" s="17" t="s">
        <v>35</v>
      </c>
      <c r="E73" s="16" t="s">
        <v>36</v>
      </c>
      <c r="F73" s="17" t="s">
        <v>37</v>
      </c>
    </row>
    <row r="74" spans="1:8" customFormat="1">
      <c r="A74" s="63"/>
      <c r="B74" s="121"/>
      <c r="C74" s="58"/>
      <c r="D74" s="59"/>
      <c r="E74" s="59"/>
      <c r="F74" s="64"/>
    </row>
    <row r="75" spans="1:8" customFormat="1">
      <c r="A75" s="59"/>
      <c r="B75" s="65"/>
      <c r="C75" s="58"/>
      <c r="D75" s="59"/>
      <c r="E75" s="59"/>
      <c r="F75" s="64"/>
    </row>
    <row r="76" spans="1:8" customFormat="1">
      <c r="A76" s="59"/>
      <c r="B76" s="65"/>
      <c r="C76" s="58"/>
      <c r="D76" s="59"/>
      <c r="E76" s="65"/>
      <c r="F76" s="64"/>
    </row>
    <row r="77" spans="1:8" customFormat="1">
      <c r="A77" s="63"/>
      <c r="B77" s="61"/>
      <c r="C77" s="60"/>
      <c r="D77" s="61"/>
      <c r="E77" s="61"/>
      <c r="F77" s="66"/>
    </row>
    <row r="78" spans="1:8" customFormat="1">
      <c r="A78" s="59"/>
      <c r="B78" s="61"/>
      <c r="C78" s="60"/>
      <c r="D78" s="61"/>
      <c r="E78" s="61"/>
      <c r="F78" s="66"/>
    </row>
    <row r="79" spans="1:8" customFormat="1">
      <c r="A79" s="59"/>
      <c r="B79" s="65"/>
      <c r="C79" s="58"/>
      <c r="D79" s="62"/>
      <c r="E79" s="59"/>
      <c r="F79" s="64"/>
    </row>
    <row r="80" spans="1:8" customFormat="1">
      <c r="A80" s="59"/>
      <c r="B80" s="65"/>
      <c r="C80" s="58"/>
      <c r="D80" s="59"/>
      <c r="E80" s="59"/>
      <c r="F80" s="64"/>
    </row>
    <row r="81" spans="1:10" ht="15.75">
      <c r="A81" s="26"/>
      <c r="B81" s="7"/>
      <c r="C81" s="27"/>
      <c r="D81" s="28"/>
      <c r="E81" s="29"/>
      <c r="F81" s="30"/>
      <c r="G81" s="31"/>
    </row>
    <row r="82" spans="1:10">
      <c r="A82" s="3" t="s">
        <v>38</v>
      </c>
      <c r="G82" s="31"/>
    </row>
    <row r="83" spans="1:10" ht="30">
      <c r="A83" s="39" t="s">
        <v>39</v>
      </c>
      <c r="B83" s="39" t="s">
        <v>40</v>
      </c>
      <c r="C83" s="39" t="s">
        <v>23</v>
      </c>
      <c r="D83" s="40" t="s">
        <v>41</v>
      </c>
      <c r="E83" s="40" t="s">
        <v>42</v>
      </c>
      <c r="F83" s="40" t="s">
        <v>43</v>
      </c>
      <c r="G83" s="41" t="s">
        <v>44</v>
      </c>
    </row>
    <row r="84" spans="1:10" s="75" customFormat="1" ht="23.25" customHeight="1">
      <c r="A84" s="71"/>
      <c r="B84" s="72"/>
      <c r="C84" s="73"/>
      <c r="D84" s="74"/>
      <c r="E84" s="74"/>
      <c r="F84" s="74"/>
      <c r="G84" s="66"/>
      <c r="I84" s="76"/>
      <c r="J84" s="77"/>
    </row>
    <row r="85" spans="1:10" s="82" customFormat="1" ht="23.25" customHeight="1">
      <c r="A85" s="78"/>
      <c r="B85" s="79"/>
      <c r="C85" s="80"/>
      <c r="D85" s="81"/>
      <c r="E85" s="81"/>
      <c r="F85" s="81"/>
      <c r="G85" s="66"/>
      <c r="I85" s="83"/>
      <c r="J85" s="84"/>
    </row>
    <row r="86" spans="1:10" s="82" customFormat="1" ht="23.25" customHeight="1">
      <c r="A86" s="78"/>
      <c r="B86" s="79"/>
      <c r="C86" s="80"/>
      <c r="D86" s="81"/>
      <c r="E86" s="81"/>
      <c r="F86" s="81"/>
      <c r="G86" s="66"/>
      <c r="I86" s="84"/>
      <c r="J86" s="85"/>
    </row>
    <row r="87" spans="1:10" s="82" customFormat="1" ht="23.25" customHeight="1">
      <c r="A87" s="78"/>
      <c r="B87" s="79"/>
      <c r="C87" s="80"/>
      <c r="D87" s="81"/>
      <c r="E87" s="81"/>
      <c r="F87" s="81"/>
      <c r="G87" s="66"/>
      <c r="I87" s="84"/>
      <c r="J87" s="85"/>
    </row>
    <row r="88" spans="1:10" s="82" customFormat="1" ht="23.25" customHeight="1">
      <c r="A88" s="78"/>
      <c r="B88" s="79"/>
      <c r="C88" s="80"/>
      <c r="D88" s="81"/>
      <c r="E88" s="81"/>
      <c r="F88" s="81"/>
      <c r="G88" s="66"/>
      <c r="I88" s="84"/>
      <c r="J88" s="85"/>
    </row>
    <row r="89" spans="1:10" s="82" customFormat="1" ht="23.25" customHeight="1">
      <c r="A89" s="78"/>
      <c r="B89" s="79"/>
      <c r="C89" s="80"/>
      <c r="D89" s="81"/>
      <c r="E89" s="81"/>
      <c r="F89" s="81"/>
      <c r="G89" s="66"/>
      <c r="I89" s="84"/>
      <c r="J89" s="85"/>
    </row>
    <row r="90" spans="1:10" s="75" customFormat="1" ht="23.25" customHeight="1">
      <c r="A90" s="71"/>
      <c r="B90" s="72"/>
      <c r="C90" s="73"/>
      <c r="D90" s="74"/>
      <c r="E90" s="74"/>
      <c r="F90" s="74"/>
      <c r="G90" s="66"/>
      <c r="I90" s="77"/>
      <c r="J90" s="77"/>
    </row>
    <row r="91" spans="1:10" s="82" customFormat="1" ht="23.25" customHeight="1">
      <c r="A91" s="78"/>
      <c r="B91" s="79"/>
      <c r="C91" s="80"/>
      <c r="D91" s="81"/>
      <c r="E91" s="81"/>
      <c r="F91" s="81"/>
      <c r="G91" s="66"/>
      <c r="I91" s="84"/>
      <c r="J91" s="85"/>
    </row>
    <row r="92" spans="1:10" s="82" customFormat="1" ht="23.25" customHeight="1">
      <c r="A92" s="78"/>
      <c r="B92" s="79"/>
      <c r="C92" s="80"/>
      <c r="D92" s="81"/>
      <c r="E92" s="81"/>
      <c r="F92" s="81"/>
      <c r="G92" s="66"/>
      <c r="I92" s="86"/>
      <c r="J92" s="85"/>
    </row>
    <row r="93" spans="1:10" s="82" customFormat="1" ht="23.25" customHeight="1">
      <c r="A93" s="78"/>
      <c r="B93" s="79"/>
      <c r="C93" s="80"/>
      <c r="D93" s="81"/>
      <c r="E93" s="81"/>
      <c r="F93" s="81"/>
      <c r="G93" s="66"/>
      <c r="I93" s="84"/>
      <c r="J93" s="87"/>
    </row>
    <row r="94" spans="1:10" s="82" customFormat="1" ht="23.25" customHeight="1">
      <c r="A94" s="78"/>
      <c r="B94" s="79"/>
      <c r="C94" s="80"/>
      <c r="D94" s="81"/>
      <c r="E94" s="81"/>
      <c r="F94" s="81"/>
      <c r="G94" s="66"/>
      <c r="I94" s="84"/>
      <c r="J94" s="84"/>
    </row>
    <row r="95" spans="1:10" s="82" customFormat="1" ht="23.25" customHeight="1">
      <c r="A95" s="78"/>
      <c r="B95" s="79"/>
      <c r="C95" s="80"/>
      <c r="D95" s="81"/>
      <c r="E95" s="81"/>
      <c r="F95" s="81"/>
      <c r="G95" s="66"/>
      <c r="I95" s="84"/>
      <c r="J95" s="84"/>
    </row>
    <row r="96" spans="1:10" s="82" customFormat="1" ht="23.25" customHeight="1">
      <c r="A96" s="78"/>
      <c r="B96" s="79"/>
      <c r="C96" s="80"/>
      <c r="D96" s="81"/>
      <c r="E96" s="81"/>
      <c r="F96" s="81"/>
      <c r="G96" s="66"/>
      <c r="I96" s="84"/>
      <c r="J96" s="84"/>
    </row>
    <row r="97" spans="1:10" s="82" customFormat="1" ht="23.25" customHeight="1">
      <c r="A97" s="78"/>
      <c r="B97" s="79"/>
      <c r="C97" s="80"/>
      <c r="D97" s="81"/>
      <c r="E97" s="81"/>
      <c r="F97" s="81"/>
      <c r="G97" s="66"/>
      <c r="I97" s="87"/>
      <c r="J97" s="88"/>
    </row>
    <row r="98" spans="1:10" s="75" customFormat="1" ht="23.25" customHeight="1">
      <c r="A98" s="71"/>
      <c r="B98" s="72"/>
      <c r="C98" s="73"/>
      <c r="D98" s="74"/>
      <c r="E98" s="74"/>
      <c r="F98" s="74"/>
      <c r="G98" s="66"/>
      <c r="I98" s="77"/>
      <c r="J98" s="77"/>
    </row>
    <row r="99" spans="1:10" s="82" customFormat="1" ht="23.25" customHeight="1">
      <c r="A99" s="78"/>
      <c r="B99" s="79"/>
      <c r="C99" s="80"/>
      <c r="D99" s="81"/>
      <c r="E99" s="81"/>
      <c r="F99" s="81"/>
      <c r="G99" s="66"/>
      <c r="I99" s="86"/>
      <c r="J99" s="85"/>
    </row>
    <row r="100" spans="1:10" s="82" customFormat="1" ht="23.25" customHeight="1">
      <c r="A100" s="78"/>
      <c r="B100" s="79"/>
      <c r="C100" s="80"/>
      <c r="D100" s="81"/>
      <c r="E100" s="81"/>
      <c r="F100" s="81"/>
      <c r="G100" s="66"/>
      <c r="I100" s="87"/>
      <c r="J100" s="84"/>
    </row>
    <row r="101" spans="1:10" s="82" customFormat="1" ht="23.25" customHeight="1">
      <c r="A101" s="78"/>
      <c r="B101" s="79"/>
      <c r="C101" s="80"/>
      <c r="D101" s="81"/>
      <c r="E101" s="81"/>
      <c r="F101" s="81"/>
      <c r="G101" s="66"/>
      <c r="I101" s="84"/>
      <c r="J101" s="85"/>
    </row>
    <row r="102" spans="1:10" s="82" customFormat="1" ht="23.25" customHeight="1">
      <c r="A102" s="78"/>
      <c r="B102" s="79"/>
      <c r="C102" s="80"/>
      <c r="D102" s="81"/>
      <c r="E102" s="81"/>
      <c r="F102" s="81"/>
      <c r="G102" s="66"/>
      <c r="I102" s="84"/>
      <c r="J102" s="88"/>
    </row>
    <row r="103" spans="1:10" s="82" customFormat="1" ht="23.25" customHeight="1">
      <c r="A103" s="78"/>
      <c r="B103" s="79"/>
      <c r="C103" s="80"/>
      <c r="D103" s="81"/>
      <c r="E103" s="81"/>
      <c r="F103" s="81"/>
      <c r="G103" s="66"/>
      <c r="I103" s="84"/>
      <c r="J103" s="84"/>
    </row>
    <row r="104" spans="1:10" s="82" customFormat="1" ht="23.25" customHeight="1">
      <c r="A104" s="78"/>
      <c r="B104" s="79"/>
      <c r="C104" s="80"/>
      <c r="D104" s="81"/>
      <c r="E104" s="81"/>
      <c r="F104" s="81"/>
      <c r="G104" s="66"/>
      <c r="I104" s="84"/>
      <c r="J104" s="85"/>
    </row>
    <row r="105" spans="1:10" s="82" customFormat="1" ht="23.25" customHeight="1">
      <c r="A105" s="78"/>
      <c r="B105" s="79"/>
      <c r="C105" s="80"/>
      <c r="D105" s="81"/>
      <c r="E105" s="81"/>
      <c r="F105" s="81"/>
      <c r="G105" s="66"/>
      <c r="I105" s="84"/>
      <c r="J105" s="84"/>
    </row>
    <row r="106" spans="1:10" s="75" customFormat="1" ht="23.25" customHeight="1">
      <c r="A106" s="71"/>
      <c r="B106" s="72"/>
      <c r="C106" s="73"/>
      <c r="D106" s="74"/>
      <c r="E106" s="74"/>
      <c r="F106" s="74"/>
      <c r="G106" s="66"/>
      <c r="I106" s="77"/>
      <c r="J106" s="76"/>
    </row>
    <row r="107" spans="1:10" s="82" customFormat="1" ht="23.25" customHeight="1">
      <c r="A107" s="78"/>
      <c r="B107" s="79"/>
      <c r="C107" s="80"/>
      <c r="D107" s="81"/>
      <c r="E107" s="74"/>
      <c r="F107" s="81"/>
      <c r="G107" s="66"/>
      <c r="I107" s="87"/>
      <c r="J107" s="84"/>
    </row>
    <row r="108" spans="1:10" s="82" customFormat="1" ht="23.25" customHeight="1">
      <c r="A108" s="78"/>
      <c r="B108" s="79"/>
      <c r="C108" s="80"/>
      <c r="D108" s="81"/>
      <c r="E108" s="74"/>
      <c r="F108" s="81"/>
      <c r="G108" s="66"/>
      <c r="I108" s="84"/>
      <c r="J108" s="84"/>
    </row>
    <row r="109" spans="1:10" s="82" customFormat="1" ht="23.25" customHeight="1">
      <c r="A109" s="78"/>
      <c r="B109" s="79"/>
      <c r="C109" s="80"/>
      <c r="D109" s="81"/>
      <c r="E109" s="74"/>
      <c r="F109" s="81"/>
      <c r="G109" s="66"/>
      <c r="I109" s="84"/>
      <c r="J109" s="85"/>
    </row>
    <row r="110" spans="1:10" s="82" customFormat="1" ht="23.25" customHeight="1">
      <c r="A110" s="78"/>
      <c r="B110" s="79"/>
      <c r="C110" s="80"/>
      <c r="D110" s="81"/>
      <c r="E110" s="89"/>
      <c r="F110" s="81"/>
      <c r="G110" s="66"/>
      <c r="I110" s="90"/>
      <c r="J110" s="85"/>
    </row>
    <row r="111" spans="1:10" s="82" customFormat="1" ht="23.25" customHeight="1">
      <c r="A111" s="78"/>
      <c r="B111" s="79"/>
      <c r="C111" s="80"/>
      <c r="D111" s="81"/>
      <c r="E111" s="74"/>
      <c r="F111" s="81"/>
      <c r="G111" s="66"/>
      <c r="I111" s="84"/>
      <c r="J111" s="84"/>
    </row>
    <row r="112" spans="1:10" s="75" customFormat="1" ht="23.25" customHeight="1">
      <c r="A112" s="71"/>
      <c r="B112" s="72"/>
      <c r="C112" s="73"/>
      <c r="D112" s="74"/>
      <c r="E112" s="74"/>
      <c r="F112" s="74"/>
      <c r="G112" s="66"/>
      <c r="I112" s="77"/>
      <c r="J112" s="77"/>
    </row>
    <row r="113" spans="1:10" s="82" customFormat="1" ht="23.25" customHeight="1">
      <c r="A113" s="78"/>
      <c r="B113" s="79"/>
      <c r="C113" s="80"/>
      <c r="D113" s="91"/>
      <c r="E113" s="81"/>
      <c r="F113" s="81"/>
      <c r="G113" s="66"/>
      <c r="I113" s="90"/>
      <c r="J113" s="85"/>
    </row>
    <row r="114" spans="1:10" s="82" customFormat="1" ht="23.25" customHeight="1">
      <c r="A114" s="78"/>
      <c r="B114" s="79"/>
      <c r="C114" s="80"/>
      <c r="D114" s="81"/>
      <c r="E114" s="81"/>
      <c r="F114" s="81"/>
      <c r="G114" s="66"/>
      <c r="I114" s="90"/>
      <c r="J114" s="85"/>
    </row>
    <row r="115" spans="1:10" s="82" customFormat="1" ht="23.25" customHeight="1">
      <c r="A115" s="78"/>
      <c r="B115" s="79"/>
      <c r="C115" s="92"/>
      <c r="D115" s="81"/>
      <c r="E115" s="81"/>
      <c r="F115" s="81"/>
      <c r="G115" s="66"/>
      <c r="I115" s="84"/>
      <c r="J115" s="84"/>
    </row>
    <row r="116" spans="1:10" s="75" customFormat="1" ht="23.25" customHeight="1">
      <c r="A116" s="71"/>
      <c r="B116" s="72"/>
      <c r="C116" s="73"/>
      <c r="D116" s="74"/>
      <c r="E116" s="74"/>
      <c r="F116" s="74"/>
      <c r="G116" s="66"/>
      <c r="I116" s="77"/>
      <c r="J116" s="93"/>
    </row>
    <row r="117" spans="1:10" s="82" customFormat="1" ht="42.75" customHeight="1">
      <c r="A117" s="78"/>
      <c r="B117" s="79"/>
      <c r="C117" s="80"/>
      <c r="D117" s="81"/>
      <c r="E117" s="81"/>
      <c r="F117" s="81"/>
      <c r="G117" s="66"/>
      <c r="I117" s="84"/>
      <c r="J117" s="85"/>
    </row>
    <row r="118" spans="1:10" s="75" customFormat="1" ht="13.5" customHeight="1">
      <c r="A118" s="94"/>
      <c r="C118" s="95" t="s">
        <v>101</v>
      </c>
      <c r="D118" s="96">
        <f>D84+D90+D98+D106+D112+D116</f>
        <v>0</v>
      </c>
      <c r="E118" s="96">
        <f>E84+E90+E98+E106+E112+E116</f>
        <v>0</v>
      </c>
      <c r="F118" s="96">
        <f>F84+F90+F98+F106+F112+F116</f>
        <v>0</v>
      </c>
      <c r="G118" s="96"/>
      <c r="I118" s="96"/>
      <c r="J118" s="97"/>
    </row>
    <row r="119" spans="1:10" ht="26.25" customHeight="1">
      <c r="A119" s="3" t="s">
        <v>45</v>
      </c>
    </row>
    <row r="120" spans="1:10">
      <c r="A120" s="16" t="s">
        <v>5</v>
      </c>
      <c r="B120" s="16" t="s">
        <v>46</v>
      </c>
      <c r="C120" s="16" t="s">
        <v>47</v>
      </c>
      <c r="D120" s="16" t="s">
        <v>48</v>
      </c>
      <c r="E120" s="17" t="s">
        <v>49</v>
      </c>
    </row>
    <row r="121" spans="1:10" s="42" customFormat="1" ht="90">
      <c r="A121" s="69">
        <v>1</v>
      </c>
      <c r="B121" s="69" t="s">
        <v>102</v>
      </c>
      <c r="C121" s="67">
        <v>579590700</v>
      </c>
      <c r="D121" s="68" t="s">
        <v>99</v>
      </c>
      <c r="E121" s="70" t="s">
        <v>100</v>
      </c>
    </row>
    <row r="123" spans="1:10">
      <c r="A123" s="18" t="s">
        <v>50</v>
      </c>
    </row>
    <row r="124" spans="1:10">
      <c r="A124" s="3" t="s">
        <v>51</v>
      </c>
    </row>
    <row r="125" spans="1:10" ht="30">
      <c r="A125" s="16" t="s">
        <v>22</v>
      </c>
      <c r="B125" s="16" t="s">
        <v>52</v>
      </c>
      <c r="C125" s="16" t="s">
        <v>23</v>
      </c>
      <c r="D125" s="16" t="s">
        <v>53</v>
      </c>
      <c r="E125" s="32" t="s">
        <v>54</v>
      </c>
    </row>
    <row r="126" spans="1:10" ht="206.25" customHeight="1">
      <c r="A126" s="133">
        <v>1</v>
      </c>
      <c r="B126" s="134" t="s">
        <v>107</v>
      </c>
      <c r="C126" s="135" t="s">
        <v>108</v>
      </c>
      <c r="D126" s="136" t="s">
        <v>109</v>
      </c>
      <c r="E126" s="104" t="s">
        <v>132</v>
      </c>
    </row>
    <row r="127" spans="1:10" ht="198.75" customHeight="1">
      <c r="A127" s="133">
        <v>2</v>
      </c>
      <c r="B127" s="134" t="s">
        <v>110</v>
      </c>
      <c r="C127" s="135" t="s">
        <v>111</v>
      </c>
      <c r="D127" s="136" t="s">
        <v>109</v>
      </c>
      <c r="E127" s="104" t="s">
        <v>132</v>
      </c>
    </row>
    <row r="128" spans="1:10" ht="201.75" customHeight="1">
      <c r="A128" s="133">
        <v>3</v>
      </c>
      <c r="B128" s="135" t="s">
        <v>112</v>
      </c>
      <c r="C128" s="137" t="s">
        <v>131</v>
      </c>
      <c r="D128" s="136" t="s">
        <v>109</v>
      </c>
      <c r="E128" s="104" t="s">
        <v>132</v>
      </c>
    </row>
    <row r="129" spans="1:6">
      <c r="A129" s="105"/>
      <c r="B129" s="106"/>
      <c r="C129" s="107"/>
      <c r="D129" s="108"/>
      <c r="E129" s="109"/>
    </row>
    <row r="130" spans="1:6">
      <c r="A130" s="112" t="s">
        <v>113</v>
      </c>
      <c r="B130" s="113"/>
      <c r="C130" s="113"/>
      <c r="D130" s="114"/>
      <c r="E130" s="114"/>
    </row>
    <row r="131" spans="1:6" ht="30">
      <c r="A131" s="115" t="s">
        <v>114</v>
      </c>
      <c r="B131" s="115" t="s">
        <v>115</v>
      </c>
      <c r="C131" s="115" t="s">
        <v>116</v>
      </c>
      <c r="D131" s="115" t="s">
        <v>49</v>
      </c>
      <c r="E131" s="116" t="s">
        <v>117</v>
      </c>
    </row>
    <row r="132" spans="1:6" ht="96" customHeight="1">
      <c r="A132" s="199" t="s">
        <v>133</v>
      </c>
      <c r="B132" s="199" t="s">
        <v>107</v>
      </c>
      <c r="C132" s="110" t="s">
        <v>134</v>
      </c>
      <c r="D132" s="140" t="s">
        <v>142</v>
      </c>
      <c r="E132" s="138" t="s">
        <v>135</v>
      </c>
    </row>
    <row r="133" spans="1:6" ht="234" customHeight="1">
      <c r="A133" s="200"/>
      <c r="B133" s="200"/>
      <c r="C133" s="197" t="s">
        <v>136</v>
      </c>
      <c r="D133" s="140" t="s">
        <v>143</v>
      </c>
      <c r="E133" s="139" t="s">
        <v>137</v>
      </c>
    </row>
    <row r="134" spans="1:6" ht="227.25" customHeight="1">
      <c r="A134" s="201"/>
      <c r="B134" s="201"/>
      <c r="C134" s="198"/>
      <c r="D134" s="140" t="s">
        <v>144</v>
      </c>
      <c r="E134" s="138" t="s">
        <v>138</v>
      </c>
    </row>
    <row r="135" spans="1:6" ht="71.25" customHeight="1">
      <c r="A135" s="199" t="s">
        <v>133</v>
      </c>
      <c r="B135" s="199" t="s">
        <v>107</v>
      </c>
      <c r="C135" s="111" t="s">
        <v>139</v>
      </c>
      <c r="D135" s="132" t="s">
        <v>141</v>
      </c>
      <c r="E135" s="138" t="s">
        <v>118</v>
      </c>
    </row>
    <row r="136" spans="1:6">
      <c r="A136" s="200"/>
      <c r="B136" s="200"/>
      <c r="C136" s="197" t="s">
        <v>140</v>
      </c>
      <c r="D136" s="159" t="s">
        <v>141</v>
      </c>
      <c r="E136" s="161" t="s">
        <v>118</v>
      </c>
    </row>
    <row r="137" spans="1:6" ht="48" customHeight="1">
      <c r="A137" s="201"/>
      <c r="B137" s="201"/>
      <c r="C137" s="198"/>
      <c r="D137" s="160"/>
      <c r="E137" s="162"/>
    </row>
    <row r="138" spans="1:6">
      <c r="A138" s="105"/>
      <c r="B138" s="106"/>
      <c r="C138" s="107"/>
      <c r="D138" s="108"/>
      <c r="E138" s="109"/>
    </row>
    <row r="139" spans="1:6">
      <c r="A139" s="3" t="s">
        <v>55</v>
      </c>
    </row>
    <row r="140" spans="1:6">
      <c r="A140" s="144" t="s">
        <v>56</v>
      </c>
      <c r="B140" s="144" t="s">
        <v>57</v>
      </c>
      <c r="C140" s="144" t="s">
        <v>23</v>
      </c>
      <c r="D140" s="145" t="s">
        <v>195</v>
      </c>
      <c r="E140" s="144" t="s">
        <v>58</v>
      </c>
      <c r="F140" s="144" t="s">
        <v>49</v>
      </c>
    </row>
    <row r="141" spans="1:6" ht="315.75" customHeight="1">
      <c r="A141" s="146">
        <v>10681</v>
      </c>
      <c r="B141" s="147">
        <v>44147</v>
      </c>
      <c r="C141" s="148" t="s">
        <v>153</v>
      </c>
      <c r="D141" s="138" t="s">
        <v>154</v>
      </c>
      <c r="E141" s="146" t="s">
        <v>155</v>
      </c>
      <c r="F141" s="138" t="s">
        <v>156</v>
      </c>
    </row>
    <row r="142" spans="1:6" ht="409.6" customHeight="1">
      <c r="A142" s="169">
        <v>10693</v>
      </c>
      <c r="B142" s="156">
        <v>44148</v>
      </c>
      <c r="C142" s="168" t="s">
        <v>157</v>
      </c>
      <c r="D142" s="154" t="s">
        <v>154</v>
      </c>
      <c r="E142" s="169" t="s">
        <v>155</v>
      </c>
      <c r="F142" s="154" t="s">
        <v>158</v>
      </c>
    </row>
    <row r="143" spans="1:6" ht="84" customHeight="1">
      <c r="A143" s="169"/>
      <c r="B143" s="156"/>
      <c r="C143" s="168"/>
      <c r="D143" s="154"/>
      <c r="E143" s="169"/>
      <c r="F143" s="154"/>
    </row>
    <row r="144" spans="1:6" ht="80.25" customHeight="1">
      <c r="A144" s="146">
        <v>10838</v>
      </c>
      <c r="B144" s="147">
        <v>44174</v>
      </c>
      <c r="C144" s="66" t="s">
        <v>196</v>
      </c>
      <c r="D144" s="141" t="s">
        <v>154</v>
      </c>
      <c r="E144" s="146" t="s">
        <v>155</v>
      </c>
      <c r="F144" s="138" t="s">
        <v>159</v>
      </c>
    </row>
    <row r="145" spans="1:6" ht="227.25" customHeight="1">
      <c r="A145" s="146">
        <v>11058</v>
      </c>
      <c r="B145" s="147">
        <v>44245</v>
      </c>
      <c r="C145" s="149" t="s">
        <v>160</v>
      </c>
      <c r="D145" s="150" t="s">
        <v>161</v>
      </c>
      <c r="E145" s="146" t="s">
        <v>162</v>
      </c>
      <c r="F145" s="138" t="s">
        <v>163</v>
      </c>
    </row>
    <row r="146" spans="1:6" ht="285.75" customHeight="1">
      <c r="A146" s="146">
        <v>11351</v>
      </c>
      <c r="B146" s="147">
        <v>44306</v>
      </c>
      <c r="C146" s="149" t="s">
        <v>164</v>
      </c>
      <c r="D146" s="150" t="s">
        <v>161</v>
      </c>
      <c r="E146" s="146" t="s">
        <v>162</v>
      </c>
      <c r="F146" s="138" t="s">
        <v>163</v>
      </c>
    </row>
    <row r="147" spans="1:6" ht="408.75" customHeight="1">
      <c r="A147" s="155">
        <v>11445</v>
      </c>
      <c r="B147" s="156">
        <v>44321</v>
      </c>
      <c r="C147" s="157" t="s">
        <v>165</v>
      </c>
      <c r="D147" s="154" t="s">
        <v>154</v>
      </c>
      <c r="E147" s="154" t="s">
        <v>166</v>
      </c>
      <c r="F147" s="158" t="s">
        <v>167</v>
      </c>
    </row>
    <row r="148" spans="1:6" ht="233.25" customHeight="1">
      <c r="A148" s="155"/>
      <c r="B148" s="156"/>
      <c r="C148" s="157"/>
      <c r="D148" s="154"/>
      <c r="E148" s="154"/>
      <c r="F148" s="158"/>
    </row>
    <row r="149" spans="1:6" ht="249.75" customHeight="1">
      <c r="A149" s="151">
        <v>11454</v>
      </c>
      <c r="B149" s="147">
        <v>44321</v>
      </c>
      <c r="C149" s="150" t="s">
        <v>168</v>
      </c>
      <c r="D149" s="150" t="s">
        <v>161</v>
      </c>
      <c r="E149" s="141" t="s">
        <v>162</v>
      </c>
      <c r="F149" s="138" t="s">
        <v>163</v>
      </c>
    </row>
    <row r="150" spans="1:6" ht="228.75" customHeight="1">
      <c r="A150" s="151">
        <v>11609</v>
      </c>
      <c r="B150" s="147">
        <v>43983</v>
      </c>
      <c r="C150" s="150" t="s">
        <v>169</v>
      </c>
      <c r="D150" s="150" t="s">
        <v>161</v>
      </c>
      <c r="E150" s="141" t="s">
        <v>162</v>
      </c>
      <c r="F150" s="138" t="s">
        <v>163</v>
      </c>
    </row>
    <row r="151" spans="1:6" ht="243.75" customHeight="1">
      <c r="A151" s="151">
        <v>11620</v>
      </c>
      <c r="B151" s="147">
        <v>43983</v>
      </c>
      <c r="C151" s="149" t="s">
        <v>170</v>
      </c>
      <c r="D151" s="138" t="s">
        <v>154</v>
      </c>
      <c r="E151" s="138" t="s">
        <v>166</v>
      </c>
      <c r="F151" s="138" t="s">
        <v>171</v>
      </c>
    </row>
    <row r="152" spans="1:6" ht="252.75" customHeight="1">
      <c r="A152" s="151">
        <v>11622</v>
      </c>
      <c r="B152" s="147">
        <v>43983</v>
      </c>
      <c r="C152" s="149" t="s">
        <v>172</v>
      </c>
      <c r="D152" s="138" t="s">
        <v>161</v>
      </c>
      <c r="E152" s="138" t="s">
        <v>162</v>
      </c>
      <c r="F152" s="138" t="s">
        <v>163</v>
      </c>
    </row>
    <row r="153" spans="1:6" ht="408.75" customHeight="1">
      <c r="A153" s="152">
        <v>11623</v>
      </c>
      <c r="B153" s="153">
        <v>44348</v>
      </c>
      <c r="C153" s="150" t="s">
        <v>173</v>
      </c>
      <c r="D153" s="150" t="s">
        <v>161</v>
      </c>
      <c r="E153" s="150" t="s">
        <v>162</v>
      </c>
      <c r="F153" s="150" t="s">
        <v>163</v>
      </c>
    </row>
    <row r="154" spans="1:6" ht="308.25" customHeight="1">
      <c r="A154" s="152">
        <v>11624</v>
      </c>
      <c r="B154" s="153">
        <v>44348</v>
      </c>
      <c r="C154" s="150" t="s">
        <v>174</v>
      </c>
      <c r="D154" s="138" t="s">
        <v>154</v>
      </c>
      <c r="E154" s="150" t="s">
        <v>166</v>
      </c>
      <c r="F154" s="150" t="s">
        <v>175</v>
      </c>
    </row>
    <row r="155" spans="1:6" ht="408.75" customHeight="1">
      <c r="A155" s="152">
        <v>11627</v>
      </c>
      <c r="B155" s="153">
        <v>44348</v>
      </c>
      <c r="C155" s="150" t="s">
        <v>176</v>
      </c>
      <c r="D155" s="150" t="s">
        <v>161</v>
      </c>
      <c r="E155" s="150" t="s">
        <v>162</v>
      </c>
      <c r="F155" s="150" t="s">
        <v>163</v>
      </c>
    </row>
    <row r="156" spans="1:6" ht="404.25" customHeight="1">
      <c r="A156" s="152">
        <v>11635</v>
      </c>
      <c r="B156" s="153">
        <v>44348</v>
      </c>
      <c r="C156" s="150" t="s">
        <v>177</v>
      </c>
      <c r="D156" s="138" t="s">
        <v>154</v>
      </c>
      <c r="E156" s="149" t="s">
        <v>166</v>
      </c>
      <c r="F156" s="149" t="s">
        <v>178</v>
      </c>
    </row>
    <row r="157" spans="1:6" ht="392.25" customHeight="1">
      <c r="A157" s="152">
        <v>11646</v>
      </c>
      <c r="B157" s="153">
        <v>44348</v>
      </c>
      <c r="C157" s="150" t="s">
        <v>179</v>
      </c>
      <c r="D157" s="150" t="s">
        <v>180</v>
      </c>
      <c r="E157" s="150" t="s">
        <v>162</v>
      </c>
      <c r="F157" s="150" t="s">
        <v>163</v>
      </c>
    </row>
    <row r="158" spans="1:6" ht="245.25" customHeight="1">
      <c r="A158" s="152">
        <v>11649</v>
      </c>
      <c r="B158" s="153">
        <v>44348</v>
      </c>
      <c r="C158" s="150" t="s">
        <v>181</v>
      </c>
      <c r="D158" s="150" t="s">
        <v>154</v>
      </c>
      <c r="E158" s="138" t="s">
        <v>166</v>
      </c>
      <c r="F158" s="138" t="s">
        <v>182</v>
      </c>
    </row>
    <row r="159" spans="1:6" ht="408.75" customHeight="1">
      <c r="A159" s="152">
        <v>11650</v>
      </c>
      <c r="B159" s="153">
        <v>44348</v>
      </c>
      <c r="C159" s="150" t="s">
        <v>183</v>
      </c>
      <c r="D159" s="150" t="s">
        <v>161</v>
      </c>
      <c r="E159" s="150" t="s">
        <v>162</v>
      </c>
      <c r="F159" s="150" t="s">
        <v>163</v>
      </c>
    </row>
    <row r="160" spans="1:6" ht="168.75" customHeight="1">
      <c r="A160" s="152">
        <v>11728</v>
      </c>
      <c r="B160" s="153">
        <v>44356</v>
      </c>
      <c r="C160" s="150" t="s">
        <v>184</v>
      </c>
      <c r="D160" s="150" t="s">
        <v>161</v>
      </c>
      <c r="E160" s="150" t="s">
        <v>162</v>
      </c>
      <c r="F160" s="150" t="s">
        <v>163</v>
      </c>
    </row>
    <row r="161" spans="1:6" ht="183.75" customHeight="1">
      <c r="A161" s="152">
        <v>11729</v>
      </c>
      <c r="B161" s="153">
        <v>44356</v>
      </c>
      <c r="C161" s="150" t="s">
        <v>185</v>
      </c>
      <c r="D161" s="138" t="s">
        <v>154</v>
      </c>
      <c r="E161" s="138" t="s">
        <v>166</v>
      </c>
      <c r="F161" s="138" t="s">
        <v>186</v>
      </c>
    </row>
    <row r="162" spans="1:6" ht="278.25" customHeight="1">
      <c r="A162" s="152">
        <v>11730</v>
      </c>
      <c r="B162" s="153">
        <v>44356</v>
      </c>
      <c r="C162" s="150" t="s">
        <v>187</v>
      </c>
      <c r="D162" s="138" t="s">
        <v>154</v>
      </c>
      <c r="E162" s="138" t="s">
        <v>166</v>
      </c>
      <c r="F162" s="150" t="s">
        <v>188</v>
      </c>
    </row>
    <row r="163" spans="1:6" ht="122.25" customHeight="1">
      <c r="A163" s="152">
        <v>11731</v>
      </c>
      <c r="B163" s="153">
        <v>44356</v>
      </c>
      <c r="C163" s="150" t="s">
        <v>189</v>
      </c>
      <c r="D163" s="150" t="s">
        <v>161</v>
      </c>
      <c r="E163" s="150" t="s">
        <v>162</v>
      </c>
      <c r="F163" s="150" t="s">
        <v>163</v>
      </c>
    </row>
    <row r="164" spans="1:6" ht="191.25" customHeight="1">
      <c r="A164" s="152">
        <v>11732</v>
      </c>
      <c r="B164" s="153">
        <v>44356</v>
      </c>
      <c r="C164" s="150" t="s">
        <v>190</v>
      </c>
      <c r="D164" s="150" t="s">
        <v>161</v>
      </c>
      <c r="E164" s="150" t="s">
        <v>162</v>
      </c>
      <c r="F164" s="150" t="s">
        <v>163</v>
      </c>
    </row>
    <row r="165" spans="1:6" ht="366" customHeight="1">
      <c r="A165" s="152">
        <v>11736</v>
      </c>
      <c r="B165" s="153">
        <v>44356</v>
      </c>
      <c r="C165" s="150" t="s">
        <v>191</v>
      </c>
      <c r="D165" s="150" t="s">
        <v>161</v>
      </c>
      <c r="E165" s="150" t="s">
        <v>162</v>
      </c>
      <c r="F165" s="150" t="s">
        <v>163</v>
      </c>
    </row>
    <row r="166" spans="1:6" ht="344.25" customHeight="1">
      <c r="A166" s="152">
        <v>11775</v>
      </c>
      <c r="B166" s="153">
        <v>44363</v>
      </c>
      <c r="C166" s="150" t="s">
        <v>192</v>
      </c>
      <c r="D166" s="150" t="s">
        <v>161</v>
      </c>
      <c r="E166" s="150" t="s">
        <v>162</v>
      </c>
      <c r="F166" s="150" t="s">
        <v>163</v>
      </c>
    </row>
    <row r="167" spans="1:6" ht="192.75" customHeight="1">
      <c r="A167" s="152">
        <v>11811</v>
      </c>
      <c r="B167" s="153">
        <v>44369</v>
      </c>
      <c r="C167" s="150" t="s">
        <v>193</v>
      </c>
      <c r="D167" s="150" t="s">
        <v>161</v>
      </c>
      <c r="E167" s="150" t="s">
        <v>162</v>
      </c>
      <c r="F167" s="150" t="s">
        <v>163</v>
      </c>
    </row>
    <row r="168" spans="1:6" ht="180" customHeight="1">
      <c r="A168" s="152">
        <v>11839</v>
      </c>
      <c r="B168" s="153">
        <v>44010</v>
      </c>
      <c r="C168" s="149" t="s">
        <v>194</v>
      </c>
      <c r="D168" s="150" t="s">
        <v>161</v>
      </c>
      <c r="E168" s="150" t="s">
        <v>162</v>
      </c>
      <c r="F168" s="150" t="s">
        <v>163</v>
      </c>
    </row>
    <row r="170" spans="1:6">
      <c r="A170" s="1" t="s">
        <v>81</v>
      </c>
      <c r="D170" s="33"/>
    </row>
    <row r="171" spans="1:6">
      <c r="A171" s="34" t="s">
        <v>59</v>
      </c>
      <c r="B171" s="14" t="s">
        <v>23</v>
      </c>
      <c r="C171" s="14" t="s">
        <v>60</v>
      </c>
      <c r="D171" s="33"/>
    </row>
    <row r="172" spans="1:6" ht="30">
      <c r="A172" s="125">
        <v>11</v>
      </c>
      <c r="B172" s="126" t="s">
        <v>127</v>
      </c>
      <c r="C172" s="127" t="s">
        <v>128</v>
      </c>
      <c r="D172" s="33"/>
    </row>
    <row r="173" spans="1:6">
      <c r="A173" s="6"/>
      <c r="B173" s="4"/>
      <c r="C173" s="5"/>
      <c r="D173" s="33"/>
    </row>
    <row r="174" spans="1:6">
      <c r="A174" s="190" t="s">
        <v>61</v>
      </c>
      <c r="B174" s="191"/>
      <c r="C174" s="192"/>
      <c r="D174" s="33"/>
    </row>
    <row r="175" spans="1:6">
      <c r="A175" s="34" t="s">
        <v>59</v>
      </c>
      <c r="B175" s="14" t="s">
        <v>23</v>
      </c>
      <c r="C175" s="14" t="s">
        <v>60</v>
      </c>
      <c r="D175" s="33"/>
    </row>
    <row r="176" spans="1:6">
      <c r="A176" s="128">
        <v>6</v>
      </c>
      <c r="B176" s="129" t="s">
        <v>129</v>
      </c>
      <c r="C176" s="202" t="s">
        <v>128</v>
      </c>
      <c r="D176" s="33"/>
    </row>
    <row r="177" spans="1:5" ht="21" customHeight="1">
      <c r="A177" s="128">
        <v>8</v>
      </c>
      <c r="B177" s="130" t="s">
        <v>130</v>
      </c>
      <c r="C177" s="202"/>
      <c r="D177" s="33"/>
    </row>
    <row r="178" spans="1:5">
      <c r="A178" s="190" t="s">
        <v>62</v>
      </c>
      <c r="B178" s="191"/>
      <c r="C178" s="192"/>
      <c r="D178" s="33"/>
    </row>
    <row r="179" spans="1:5">
      <c r="A179" s="34" t="s">
        <v>59</v>
      </c>
      <c r="B179" s="14" t="s">
        <v>23</v>
      </c>
      <c r="C179" s="14" t="s">
        <v>60</v>
      </c>
      <c r="D179" s="33"/>
    </row>
    <row r="180" spans="1:5">
      <c r="A180" s="35"/>
      <c r="B180" s="9"/>
      <c r="C180" s="10"/>
      <c r="D180" s="33"/>
    </row>
    <row r="181" spans="1:5">
      <c r="A181" s="35"/>
      <c r="B181" s="9"/>
      <c r="C181" s="11"/>
      <c r="D181" s="33"/>
    </row>
    <row r="182" spans="1:5">
      <c r="A182" s="190" t="s">
        <v>86</v>
      </c>
      <c r="B182" s="193"/>
      <c r="C182" s="194"/>
      <c r="D182" s="33"/>
    </row>
    <row r="183" spans="1:5">
      <c r="A183" s="131" t="s">
        <v>59</v>
      </c>
      <c r="B183" s="14" t="s">
        <v>23</v>
      </c>
      <c r="C183" s="14" t="s">
        <v>60</v>
      </c>
      <c r="D183" s="33"/>
    </row>
    <row r="184" spans="1:5">
      <c r="A184" s="36"/>
      <c r="B184" s="12"/>
      <c r="C184" s="13"/>
      <c r="D184" s="33"/>
    </row>
    <row r="185" spans="1:5">
      <c r="A185" s="36"/>
      <c r="B185" s="12"/>
      <c r="C185" s="13"/>
      <c r="D185" s="33"/>
    </row>
    <row r="186" spans="1:5">
      <c r="A186" s="37"/>
      <c r="B186" s="12"/>
      <c r="C186" s="13"/>
      <c r="D186" s="33"/>
    </row>
    <row r="187" spans="1:5">
      <c r="A187" s="8"/>
      <c r="B187" s="38"/>
      <c r="C187" s="8"/>
      <c r="D187" s="33"/>
    </row>
    <row r="188" spans="1:5">
      <c r="A188" s="163" t="s">
        <v>145</v>
      </c>
      <c r="B188" s="163"/>
      <c r="C188" s="163"/>
      <c r="D188" s="163"/>
      <c r="E188" s="163"/>
    </row>
    <row r="189" spans="1:5">
      <c r="A189" s="164" t="s">
        <v>146</v>
      </c>
      <c r="B189" s="165"/>
      <c r="C189" s="142" t="s">
        <v>147</v>
      </c>
      <c r="D189" s="143" t="s">
        <v>148</v>
      </c>
      <c r="E189" s="143" t="s">
        <v>49</v>
      </c>
    </row>
    <row r="190" spans="1:5" ht="75">
      <c r="A190" s="166" t="s">
        <v>149</v>
      </c>
      <c r="B190" s="167"/>
      <c r="C190" s="141" t="s">
        <v>150</v>
      </c>
      <c r="D190" s="138" t="s">
        <v>151</v>
      </c>
      <c r="E190" s="132" t="s">
        <v>152</v>
      </c>
    </row>
    <row r="191" spans="1:5">
      <c r="A191" s="8"/>
      <c r="B191" s="38"/>
      <c r="C191" s="8"/>
      <c r="D191" s="33"/>
    </row>
    <row r="192" spans="1:5">
      <c r="A192" s="8"/>
      <c r="B192" s="38"/>
      <c r="C192" s="8"/>
      <c r="D192" s="33"/>
    </row>
    <row r="193" spans="1:6">
      <c r="A193" s="8"/>
      <c r="B193" s="38"/>
      <c r="C193" s="8"/>
      <c r="D193" s="33"/>
    </row>
    <row r="194" spans="1:6">
      <c r="A194" s="33"/>
      <c r="B194" s="33"/>
      <c r="C194" s="33"/>
      <c r="D194" s="33"/>
      <c r="E194" s="33"/>
      <c r="F194" s="33"/>
    </row>
    <row r="195" spans="1:6">
      <c r="A195" s="33"/>
      <c r="B195" s="33"/>
      <c r="C195" s="33"/>
      <c r="D195" s="33"/>
      <c r="E195" s="33"/>
      <c r="F195" s="33"/>
    </row>
    <row r="196" spans="1:6">
      <c r="A196" s="33"/>
      <c r="B196" s="33"/>
      <c r="C196" s="33"/>
      <c r="D196" s="33"/>
      <c r="E196" s="33"/>
      <c r="F196" s="33"/>
    </row>
    <row r="197" spans="1:6">
      <c r="A197" s="122"/>
      <c r="B197" s="33"/>
      <c r="C197" s="33"/>
      <c r="D197" s="33"/>
      <c r="E197" s="33"/>
      <c r="F197" s="33"/>
    </row>
    <row r="198" spans="1:6">
      <c r="A198" s="189"/>
      <c r="B198" s="189"/>
      <c r="C198" s="189"/>
      <c r="D198" s="189"/>
      <c r="E198" s="189"/>
      <c r="F198" s="189"/>
    </row>
    <row r="199" spans="1:6">
      <c r="A199" s="189"/>
      <c r="B199" s="189"/>
      <c r="C199" s="189"/>
      <c r="D199" s="189"/>
      <c r="E199" s="189"/>
      <c r="F199" s="189"/>
    </row>
    <row r="200" spans="1:6">
      <c r="A200" s="189"/>
      <c r="B200" s="189"/>
      <c r="C200" s="189"/>
      <c r="D200" s="189"/>
      <c r="E200" s="189"/>
      <c r="F200" s="189"/>
    </row>
    <row r="201" spans="1:6">
      <c r="A201" s="189"/>
      <c r="B201" s="189"/>
      <c r="C201" s="189"/>
      <c r="D201" s="189"/>
      <c r="E201" s="189"/>
      <c r="F201" s="189"/>
    </row>
    <row r="202" spans="1:6">
      <c r="A202" s="189"/>
      <c r="B202" s="189"/>
      <c r="C202" s="189"/>
      <c r="D202" s="189"/>
      <c r="E202" s="189"/>
      <c r="F202" s="189"/>
    </row>
    <row r="203" spans="1:6">
      <c r="A203" s="189"/>
      <c r="B203" s="189"/>
      <c r="C203" s="189"/>
      <c r="D203" s="189"/>
      <c r="E203" s="189"/>
      <c r="F203" s="189"/>
    </row>
    <row r="204" spans="1:6">
      <c r="A204" s="189"/>
      <c r="B204" s="189"/>
      <c r="C204" s="189"/>
      <c r="D204" s="189"/>
      <c r="E204" s="189"/>
      <c r="F204" s="189"/>
    </row>
    <row r="205" spans="1:6">
      <c r="A205" s="189"/>
      <c r="B205" s="189"/>
      <c r="C205" s="189"/>
      <c r="D205" s="189"/>
      <c r="E205" s="189"/>
      <c r="F205" s="189"/>
    </row>
    <row r="206" spans="1:6">
      <c r="A206" s="189"/>
      <c r="B206" s="189"/>
      <c r="C206" s="189"/>
      <c r="D206" s="189"/>
      <c r="E206" s="189"/>
      <c r="F206" s="189"/>
    </row>
    <row r="207" spans="1:6">
      <c r="A207" s="33"/>
      <c r="B207" s="33"/>
      <c r="C207" s="33"/>
      <c r="D207" s="33"/>
      <c r="E207" s="33"/>
      <c r="F207" s="33"/>
    </row>
    <row r="208" spans="1:6">
      <c r="A208" s="33"/>
      <c r="B208" s="33"/>
      <c r="C208" s="33"/>
      <c r="D208" s="33"/>
      <c r="E208" s="33"/>
      <c r="F208" s="33"/>
    </row>
    <row r="209" spans="1:6">
      <c r="A209" s="33"/>
      <c r="B209" s="33"/>
      <c r="C209" s="33"/>
      <c r="D209" s="33"/>
      <c r="E209" s="33"/>
      <c r="F209" s="33"/>
    </row>
  </sheetData>
  <mergeCells count="48">
    <mergeCell ref="A198:F206"/>
    <mergeCell ref="A174:C174"/>
    <mergeCell ref="A178:C178"/>
    <mergeCell ref="A182:C182"/>
    <mergeCell ref="H60:H61"/>
    <mergeCell ref="F60:F61"/>
    <mergeCell ref="G60:G61"/>
    <mergeCell ref="C133:C134"/>
    <mergeCell ref="C136:C137"/>
    <mergeCell ref="A60:A61"/>
    <mergeCell ref="B60:B61"/>
    <mergeCell ref="C60:C61"/>
    <mergeCell ref="D60:D61"/>
    <mergeCell ref="E60:E61"/>
    <mergeCell ref="A132:A134"/>
    <mergeCell ref="B132:B134"/>
    <mergeCell ref="A3:H3"/>
    <mergeCell ref="A57:A59"/>
    <mergeCell ref="B57:B59"/>
    <mergeCell ref="C57:C59"/>
    <mergeCell ref="D57:D59"/>
    <mergeCell ref="E57:E59"/>
    <mergeCell ref="F57:F59"/>
    <mergeCell ref="G57:G59"/>
    <mergeCell ref="H57:H59"/>
    <mergeCell ref="A9:H14"/>
    <mergeCell ref="A17:H22"/>
    <mergeCell ref="A37:H37"/>
    <mergeCell ref="D136:D137"/>
    <mergeCell ref="E136:E137"/>
    <mergeCell ref="A188:E188"/>
    <mergeCell ref="A189:B189"/>
    <mergeCell ref="A190:B190"/>
    <mergeCell ref="C142:C143"/>
    <mergeCell ref="A142:A143"/>
    <mergeCell ref="B142:B143"/>
    <mergeCell ref="D142:D143"/>
    <mergeCell ref="E142:E143"/>
    <mergeCell ref="C176:C177"/>
    <mergeCell ref="A135:A137"/>
    <mergeCell ref="B135:B137"/>
    <mergeCell ref="F142:F143"/>
    <mergeCell ref="A147:A148"/>
    <mergeCell ref="B147:B148"/>
    <mergeCell ref="C147:C148"/>
    <mergeCell ref="D147:D148"/>
    <mergeCell ref="E147:E148"/>
    <mergeCell ref="F147:F148"/>
  </mergeCells>
  <hyperlinks>
    <hyperlink ref="E121" r:id="rId1"/>
    <hyperlink ref="C172" r:id="rId2" display="https://nube.intn.gov.py/cloud/index.php/s/oS7DWzTFgXSeias"/>
    <hyperlink ref="C176" r:id="rId3" display="https://nube.intn.gov.py/cloud/index.php/s/oS7DWzTFgXSeias"/>
    <hyperlink ref="D132" r:id="rId4"/>
    <hyperlink ref="D133" r:id="rId5"/>
    <hyperlink ref="D134" r:id="rId6"/>
    <hyperlink ref="D135" r:id="rId7"/>
    <hyperlink ref="E190" r:id="rId8"/>
    <hyperlink ref="C144" r:id="rId9"/>
    <hyperlink ref="E126" r:id="rId10" location="pdfviewer"/>
    <hyperlink ref="D136:D137" r:id="rId11" display="Anexo 3"/>
    <hyperlink ref="E127:E128" r:id="rId12" location="pdfviewer" display="Anexo 1"/>
  </hyperlinks>
  <pageMargins left="0.74803149606299213" right="1.5354330708661419" top="0.98425196850393704" bottom="0.98425196850393704" header="0.51181102362204722" footer="0.51181102362204722"/>
  <pageSetup paperSize="5" scale="75" orientation="landscape"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D27" sqref="D27"/>
    </sheetView>
  </sheetViews>
  <sheetFormatPr baseColWidth="10" defaultColWidth="11.42578125" defaultRowHeight="15"/>
  <cols>
    <col min="1" max="3" width="11.42578125" style="54"/>
    <col min="4" max="4" width="19.85546875" style="54" bestFit="1" customWidth="1"/>
    <col min="5" max="5" width="16.42578125" style="54" bestFit="1" customWidth="1"/>
    <col min="6" max="6" width="19" style="54" bestFit="1" customWidth="1"/>
    <col min="7" max="16384" width="11.42578125" style="54"/>
  </cols>
  <sheetData>
    <row r="2" spans="3:6" s="53" customFormat="1">
      <c r="C2" s="53" t="s">
        <v>89</v>
      </c>
      <c r="D2" s="53" t="s">
        <v>90</v>
      </c>
      <c r="E2" s="53" t="s">
        <v>91</v>
      </c>
      <c r="F2" s="53" t="s">
        <v>92</v>
      </c>
    </row>
    <row r="3" spans="3:6">
      <c r="C3" s="54" t="s">
        <v>93</v>
      </c>
      <c r="D3" s="55">
        <f>43679199797/1000</f>
        <v>43679199.796999998</v>
      </c>
      <c r="E3" s="55">
        <f>13120229177/1000</f>
        <v>13120229.176999999</v>
      </c>
      <c r="F3" s="55">
        <v>30558970620</v>
      </c>
    </row>
    <row r="4" spans="3:6">
      <c r="C4" s="54" t="s">
        <v>94</v>
      </c>
      <c r="D4" s="55">
        <f>6309260979/1000</f>
        <v>6309260.9790000003</v>
      </c>
      <c r="E4" s="55">
        <f>1325160877/1000</f>
        <v>1325160.8770000001</v>
      </c>
      <c r="F4" s="55">
        <v>4984100102</v>
      </c>
    </row>
    <row r="5" spans="3:6">
      <c r="C5" s="54" t="s">
        <v>95</v>
      </c>
      <c r="D5" s="55">
        <f>4093955797/1000</f>
        <v>4093955.7969999998</v>
      </c>
      <c r="E5" s="55">
        <f>274793615/1000</f>
        <v>274793.61499999999</v>
      </c>
      <c r="F5" s="55">
        <v>3819162182</v>
      </c>
    </row>
    <row r="6" spans="3:6">
      <c r="C6" s="54" t="s">
        <v>96</v>
      </c>
      <c r="D6" s="55">
        <f>1450922041/1000</f>
        <v>1450922.041</v>
      </c>
      <c r="E6" s="55">
        <f>306361264/1000</f>
        <v>306361.26400000002</v>
      </c>
      <c r="F6" s="55">
        <v>1144560777</v>
      </c>
    </row>
    <row r="7" spans="3:6">
      <c r="C7" s="54" t="s">
        <v>97</v>
      </c>
      <c r="D7" s="55">
        <f>2648562906/1000</f>
        <v>2648562.906</v>
      </c>
      <c r="E7" s="55">
        <f>52071904/1000</f>
        <v>52071.904000000002</v>
      </c>
      <c r="F7" s="55">
        <v>2596491002</v>
      </c>
    </row>
    <row r="8" spans="3:6">
      <c r="C8" s="54" t="s">
        <v>98</v>
      </c>
      <c r="D8" s="55">
        <f>446574399/1000</f>
        <v>446574.39899999998</v>
      </c>
      <c r="E8" s="55">
        <f>28674993/1000</f>
        <v>28674.992999999999</v>
      </c>
      <c r="F8" s="55">
        <v>417899406</v>
      </c>
    </row>
    <row r="9" spans="3:6">
      <c r="D9" s="56"/>
      <c r="E9" s="56"/>
    </row>
    <row r="10" spans="3:6">
      <c r="E10" s="57"/>
    </row>
  </sheetData>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F10"/>
  <sheetViews>
    <sheetView workbookViewId="0">
      <selection activeCell="F22" sqref="F22"/>
    </sheetView>
  </sheetViews>
  <sheetFormatPr baseColWidth="10" defaultColWidth="11.42578125" defaultRowHeight="15"/>
  <cols>
    <col min="1" max="3" width="11.42578125" style="54"/>
    <col min="4" max="4" width="19.85546875" style="54" bestFit="1" customWidth="1"/>
    <col min="5" max="5" width="16.42578125" style="54" bestFit="1" customWidth="1"/>
    <col min="6" max="6" width="19" style="54" bestFit="1" customWidth="1"/>
    <col min="7" max="16384" width="11.42578125" style="54"/>
  </cols>
  <sheetData>
    <row r="2" spans="3:6" s="53" customFormat="1">
      <c r="C2" s="53" t="s">
        <v>89</v>
      </c>
      <c r="D2" s="53" t="s">
        <v>90</v>
      </c>
      <c r="E2" s="53" t="s">
        <v>91</v>
      </c>
      <c r="F2" s="53" t="s">
        <v>92</v>
      </c>
    </row>
    <row r="3" spans="3:6">
      <c r="C3" s="54" t="s">
        <v>93</v>
      </c>
      <c r="D3" s="55">
        <f>39181490204/1000</f>
        <v>39181490.204000004</v>
      </c>
      <c r="E3" s="55">
        <f>'[1]Table 4'!E4/1000</f>
        <v>6785861.2470000004</v>
      </c>
      <c r="F3" s="55">
        <v>32395658957</v>
      </c>
    </row>
    <row r="4" spans="3:6">
      <c r="C4" s="54" t="s">
        <v>94</v>
      </c>
      <c r="D4" s="55">
        <f>6687244000/1000</f>
        <v>6687244</v>
      </c>
      <c r="E4" s="55">
        <f>+'[1]Table 4'!E10/1000</f>
        <v>469511.52399999998</v>
      </c>
      <c r="F4" s="55">
        <v>6217732476</v>
      </c>
    </row>
    <row r="5" spans="3:6">
      <c r="C5" s="54" t="s">
        <v>95</v>
      </c>
      <c r="D5" s="55">
        <f>4319857543/1000</f>
        <v>4319857.5429999996</v>
      </c>
      <c r="E5" s="55">
        <f>+'[1]Table 4'!E18/1000</f>
        <v>22348.89</v>
      </c>
      <c r="F5" s="55">
        <v>4297508653</v>
      </c>
    </row>
    <row r="6" spans="3:6">
      <c r="C6" s="54" t="s">
        <v>96</v>
      </c>
      <c r="D6" s="55">
        <f>3607186626/1000</f>
        <v>3607186.6260000002</v>
      </c>
      <c r="E6" s="55">
        <f>+'[1]Table 4'!E26/1000</f>
        <v>0</v>
      </c>
      <c r="F6" s="55">
        <v>3607186626</v>
      </c>
    </row>
    <row r="7" spans="3:6">
      <c r="C7" s="54" t="s">
        <v>97</v>
      </c>
      <c r="D7" s="55">
        <f>619000000/1000</f>
        <v>619000</v>
      </c>
      <c r="E7" s="55">
        <f>+'[1]Table 4'!E32/1000</f>
        <v>0</v>
      </c>
      <c r="F7" s="55">
        <v>619000000</v>
      </c>
    </row>
    <row r="8" spans="3:6">
      <c r="C8" s="54" t="s">
        <v>98</v>
      </c>
      <c r="D8" s="55">
        <f>522550000/1000</f>
        <v>522550</v>
      </c>
      <c r="E8" s="55">
        <f>+'[1]Table 4'!E36/1000</f>
        <v>144218</v>
      </c>
      <c r="F8" s="55">
        <v>378332000</v>
      </c>
    </row>
    <row r="9" spans="3:6">
      <c r="D9" s="56"/>
      <c r="E9" s="56"/>
    </row>
    <row r="10" spans="3:6">
      <c r="E10" s="57"/>
    </row>
  </sheetData>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RENDICION 2do TRIM UTA</vt:lpstr>
      <vt:lpstr>4.4.3 Grafico</vt:lpstr>
      <vt:lpstr>4.8 Grafico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dcterms:created xsi:type="dcterms:W3CDTF">2020-06-23T19:35:00Z</dcterms:created>
  <dcterms:modified xsi:type="dcterms:W3CDTF">2021-07-15T13:51:50Z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2058-11.2.0.9431</vt:lpwstr>
  </property>
</Properties>
</file>